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timelineCaches/timelineCache1.xml" ContentType="application/vnd.ms-excel.timeline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tables/table3.xml" ContentType="application/vnd.openxmlformats-officedocument.spreadsheetml.table+xml"/>
  <Override PartName="/xl/tables/table4.xml" ContentType="application/vnd.openxmlformats-officedocument.spreadsheetml.tab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drawings/drawing4.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drawings/drawing5.xml" ContentType="application/vnd.openxmlformats-officedocument.drawing+xml"/>
  <Override PartName="/xl/tables/table9.xml" ContentType="application/vnd.openxmlformats-officedocument.spreadsheetml.table+xml"/>
  <Override PartName="/xl/slicers/slicer1.xml" ContentType="application/vnd.ms-excel.slicer+xml"/>
  <Override PartName="/xl/timelines/timeline1.xml" ContentType="application/vnd.ms-excel.timelin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6.xml" ContentType="application/vnd.openxmlformats-officedocument.drawing+xml"/>
  <Override PartName="/xl/pivotTables/pivotTable7.xml" ContentType="application/vnd.openxmlformats-officedocument.spreadsheetml.pivotTable+xml"/>
  <Override PartName="/xl/pivotTables/pivotTable8.xml" ContentType="application/vnd.openxmlformats-officedocument.spreadsheetml.pivotTable+xml"/>
  <Override PartName="/xl/pivotTables/pivotTable9.xml" ContentType="application/vnd.openxmlformats-officedocument.spreadsheetml.pivotTable+xml"/>
  <Override PartName="/xl/drawings/drawing7.xml" ContentType="application/vnd.openxmlformats-officedocument.drawing+xml"/>
  <Override PartName="/xl/drawings/drawing8.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9.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231"/>
  <workbookPr codeName="ThisWorkbook" defaultThemeVersion="166925"/>
  <mc:AlternateContent xmlns:mc="http://schemas.openxmlformats.org/markup-compatibility/2006">
    <mc:Choice Requires="x15">
      <x15ac:absPath xmlns:x15ac="http://schemas.microsoft.com/office/spreadsheetml/2010/11/ac" url="C:\Users\daben\Dropbox\xlother\TRAINING\Adv Excel\2019 training\Excel Gib Nov 19\"/>
    </mc:Choice>
  </mc:AlternateContent>
  <xr:revisionPtr revIDLastSave="0" documentId="13_ncr:1_{10EFC6DC-9DC7-49F9-97D9-70234C4BB52B}" xr6:coauthVersionLast="45" xr6:coauthVersionMax="45" xr10:uidLastSave="{00000000-0000-0000-0000-000000000000}"/>
  <bookViews>
    <workbookView xWindow="-108" yWindow="-108" windowWidth="23256" windowHeight="12576" xr2:uid="{00000000-000D-0000-FFFF-FFFF00000000}"/>
  </bookViews>
  <sheets>
    <sheet name="Introduction" sheetId="47" r:id="rId1"/>
    <sheet name="Keyboard shortcuts" sheetId="58" r:id="rId2"/>
    <sheet name="Cell refs" sheetId="84" r:id="rId3"/>
    <sheet name="Vlookups" sheetId="91" r:id="rId4"/>
    <sheet name="Vlookups examples" sheetId="92" r:id="rId5"/>
    <sheet name="Table examples" sheetId="97" r:id="rId6"/>
    <sheet name="Super Tables" sheetId="96" r:id="rId7"/>
    <sheet name="Sp. &amp; DB demo." sheetId="114" r:id="rId8"/>
    <sheet name="Sparklines" sheetId="109" r:id="rId9"/>
    <sheet name="Chart customisations" sheetId="100" r:id="rId10"/>
    <sheet name="Pivot table examples" sheetId="94" r:id="rId11"/>
    <sheet name="Pivot tables" sheetId="95" r:id="rId12"/>
    <sheet name="Dashboard" sheetId="108" r:id="rId13"/>
    <sheet name="Toolbar shortcuts" sheetId="99" r:id="rId14"/>
    <sheet name="Cond 4mat ex" sheetId="59" r:id="rId15"/>
    <sheet name="Cond 4mat" sheetId="60" r:id="rId16"/>
    <sheet name="Merge issues" sheetId="85" r:id="rId17"/>
    <sheet name="Basic functions" sheetId="63" r:id="rId18"/>
    <sheet name="Function examples" sheetId="64" r:id="rId19"/>
    <sheet name="Flash Fill" sheetId="117" r:id="rId20"/>
    <sheet name="Printing examples" sheetId="62" r:id="rId21"/>
    <sheet name="Printing in 3 steps" sheetId="68" r:id="rId22"/>
    <sheet name="Drop down lists" sheetId="88" r:id="rId23"/>
    <sheet name="Drop down list ex" sheetId="89" r:id="rId24"/>
    <sheet name="Drop downs XTRA" sheetId="90" r:id="rId25"/>
    <sheet name="IF examples" sheetId="103" r:id="rId26"/>
    <sheet name="IF" sheetId="102" r:id="rId27"/>
  </sheets>
  <externalReferences>
    <externalReference r:id="rId28"/>
    <externalReference r:id="rId29"/>
    <externalReference r:id="rId30"/>
  </externalReferences>
  <definedNames>
    <definedName name="_xlnm._FilterDatabase" localSheetId="17" hidden="1">'Basic functions'!$A$23:$C$31</definedName>
    <definedName name="_xlnm._FilterDatabase" localSheetId="24" hidden="1">'Drop downs XTRA'!$Q$3:$T$1155</definedName>
    <definedName name="_xlnm._FilterDatabase" localSheetId="18" hidden="1">'Function examples'!$A$4:$F$12</definedName>
    <definedName name="_xlnm._FilterDatabase" localSheetId="25" hidden="1">'IF examples'!$A$20:$H$33</definedName>
    <definedName name="_xlnm._FilterDatabase" localSheetId="16" hidden="1">'Merge issues'!$A$23:$H$27</definedName>
    <definedName name="_xlnm._FilterDatabase" localSheetId="10" hidden="1">'Pivot table examples'!$A$40:$I$55</definedName>
    <definedName name="_xlnm._FilterDatabase" localSheetId="5" hidden="1">'Table examples'!$A$4:$I$25</definedName>
    <definedName name="_xlnm._FilterDatabase" localSheetId="4" hidden="1">'Vlookups examples'!$H$52:$H$55</definedName>
    <definedName name="Delivery_status">[1]Control_sheet!$G$2:$G$5</definedName>
    <definedName name="NativeTimeline_Date">#N/A</definedName>
    <definedName name="Pivot_options">'[2]Pivot tables'!$A$27:$E$41</definedName>
    <definedName name="Pivot_options2">'Pivot tables'!$A$27:$E$41</definedName>
    <definedName name="Price_hr">#REF!</definedName>
    <definedName name="_xlnm.Print_Area" localSheetId="6">'Super Tables'!$A$1:$D$45</definedName>
    <definedName name="_xlnm.Print_Titles" localSheetId="15">'Cond 4mat'!$5:$5</definedName>
    <definedName name="_xlnm.Print_Titles" localSheetId="24">'Drop downs XTRA'!$3:$3</definedName>
    <definedName name="_xlnm.Print_Titles" localSheetId="1">'Keyboard shortcuts'!$4:$4</definedName>
    <definedName name="_xlnm.Print_Titles" localSheetId="16">'Merge issues'!$L:$L,'Merge issues'!$31:$33</definedName>
    <definedName name="Sampling_status">[1]Control_sheet!$A$2:$A$9</definedName>
    <definedName name="Search_box">#REF!</definedName>
    <definedName name="Search2">'[2]Conditional formatting'!$H$26</definedName>
    <definedName name="Search3">'[2]Conditional formatting'!$H$26</definedName>
    <definedName name="Slicer_Singer">#N/A</definedName>
    <definedName name="Slicer_Sponsor">#N/A</definedName>
    <definedName name="test">#REF!</definedName>
    <definedName name="USD_Riel">'[3]Cell refs'!#REF!</definedName>
  </definedNames>
  <calcPr calcId="191029"/>
  <pivotCaches>
    <pivotCache cacheId="0" r:id="rId31"/>
    <pivotCache cacheId="5" r:id="rId32"/>
  </pivotCaches>
  <extLst>
    <ext xmlns:x14="http://schemas.microsoft.com/office/spreadsheetml/2009/9/main" uri="{BBE1A952-AA13-448e-AADC-164F8A28A991}">
      <x14:slicerCaches>
        <x14:slicerCache r:id="rId33"/>
        <x14:slicerCache r:id="rId34"/>
      </x14:slicerCaches>
    </ext>
    <ext xmlns:x14="http://schemas.microsoft.com/office/spreadsheetml/2009/9/main" uri="{79F54976-1DA5-4618-B147-4CDE4B953A38}">
      <x14:workbookPr/>
    </ext>
    <ext xmlns:x15="http://schemas.microsoft.com/office/spreadsheetml/2010/11/main" uri="{D0CA8CA8-9F24-4464-BF8E-62219DCF47F9}">
      <x15:timelineCacheRefs>
        <x15:timelineCacheRef r:id="rId35"/>
      </x15:timelineCacheRefs>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6" i="117" l="1"/>
  <c r="H6" i="117"/>
  <c r="G6" i="117"/>
  <c r="F6" i="117"/>
  <c r="A18" i="63" l="1"/>
  <c r="A19" i="63"/>
  <c r="O18" i="114"/>
  <c r="N18" i="114" s="1"/>
  <c r="V18" i="114" s="1"/>
  <c r="L18" i="114"/>
  <c r="M18" i="114" s="1"/>
  <c r="S18" i="114" s="1"/>
  <c r="K18" i="114"/>
  <c r="J18" i="114" s="1"/>
  <c r="U18" i="114" s="1"/>
  <c r="H18" i="114"/>
  <c r="I18" i="114" s="1"/>
  <c r="R18" i="114" s="1"/>
  <c r="G18" i="114"/>
  <c r="F18" i="114" s="1"/>
  <c r="T18" i="114" s="1"/>
  <c r="D18" i="114"/>
  <c r="E18" i="114" s="1"/>
  <c r="Q18" i="114" s="1"/>
  <c r="O17" i="114"/>
  <c r="N17" i="114" s="1"/>
  <c r="V17" i="114" s="1"/>
  <c r="L17" i="114"/>
  <c r="M17" i="114" s="1"/>
  <c r="S17" i="114" s="1"/>
  <c r="K17" i="114"/>
  <c r="J17" i="114" s="1"/>
  <c r="U17" i="114" s="1"/>
  <c r="H17" i="114"/>
  <c r="I17" i="114" s="1"/>
  <c r="R17" i="114" s="1"/>
  <c r="G17" i="114"/>
  <c r="F17" i="114" s="1"/>
  <c r="T17" i="114" s="1"/>
  <c r="D17" i="114"/>
  <c r="E17" i="114" s="1"/>
  <c r="Q17" i="114" s="1"/>
  <c r="O16" i="114"/>
  <c r="N16" i="114" s="1"/>
  <c r="V16" i="114" s="1"/>
  <c r="L16" i="114"/>
  <c r="M16" i="114" s="1"/>
  <c r="S16" i="114" s="1"/>
  <c r="K16" i="114"/>
  <c r="J16" i="114" s="1"/>
  <c r="U16" i="114" s="1"/>
  <c r="H16" i="114"/>
  <c r="I16" i="114" s="1"/>
  <c r="R16" i="114" s="1"/>
  <c r="G16" i="114"/>
  <c r="F16" i="114" s="1"/>
  <c r="T16" i="114" s="1"/>
  <c r="D16" i="114"/>
  <c r="E16" i="114" s="1"/>
  <c r="Q16" i="114" s="1"/>
  <c r="N14" i="114"/>
  <c r="V14" i="114" s="1"/>
  <c r="M14" i="114"/>
  <c r="S14" i="114" s="1"/>
  <c r="J14" i="114"/>
  <c r="U14" i="114" s="1"/>
  <c r="I14" i="114"/>
  <c r="R14" i="114" s="1"/>
  <c r="F14" i="114"/>
  <c r="T14" i="114" s="1"/>
  <c r="E14" i="114"/>
  <c r="Q14" i="114" s="1"/>
  <c r="N13" i="114"/>
  <c r="V13" i="114" s="1"/>
  <c r="M13" i="114"/>
  <c r="S13" i="114" s="1"/>
  <c r="J13" i="114"/>
  <c r="U13" i="114" s="1"/>
  <c r="I13" i="114"/>
  <c r="R13" i="114" s="1"/>
  <c r="F13" i="114"/>
  <c r="T13" i="114" s="1"/>
  <c r="E13" i="114"/>
  <c r="Q13" i="114" s="1"/>
  <c r="N12" i="114"/>
  <c r="V12" i="114" s="1"/>
  <c r="M12" i="114"/>
  <c r="S12" i="114" s="1"/>
  <c r="J12" i="114"/>
  <c r="U12" i="114" s="1"/>
  <c r="I12" i="114"/>
  <c r="R12" i="114" s="1"/>
  <c r="F12" i="114"/>
  <c r="T12" i="114" s="1"/>
  <c r="E12" i="114"/>
  <c r="Q12" i="114" s="1"/>
  <c r="N10" i="114"/>
  <c r="V10" i="114" s="1"/>
  <c r="M10" i="114"/>
  <c r="S10" i="114" s="1"/>
  <c r="J10" i="114"/>
  <c r="U10" i="114" s="1"/>
  <c r="I10" i="114"/>
  <c r="R10" i="114" s="1"/>
  <c r="F10" i="114"/>
  <c r="T10" i="114" s="1"/>
  <c r="E10" i="114"/>
  <c r="Q10" i="114" s="1"/>
  <c r="N9" i="114"/>
  <c r="V9" i="114" s="1"/>
  <c r="M9" i="114"/>
  <c r="S9" i="114" s="1"/>
  <c r="J9" i="114"/>
  <c r="U9" i="114" s="1"/>
  <c r="I9" i="114"/>
  <c r="R9" i="114" s="1"/>
  <c r="F9" i="114"/>
  <c r="T9" i="114" s="1"/>
  <c r="E9" i="114"/>
  <c r="Q9" i="114" s="1"/>
  <c r="N8" i="114"/>
  <c r="V8" i="114" s="1"/>
  <c r="M8" i="114"/>
  <c r="S8" i="114" s="1"/>
  <c r="J8" i="114"/>
  <c r="U8" i="114" s="1"/>
  <c r="I8" i="114"/>
  <c r="R8" i="114" s="1"/>
  <c r="F8" i="114"/>
  <c r="T8" i="114" s="1"/>
  <c r="E8" i="114"/>
  <c r="Q8" i="114" s="1"/>
  <c r="N6" i="114"/>
  <c r="V6" i="114" s="1"/>
  <c r="M6" i="114"/>
  <c r="S6" i="114" s="1"/>
  <c r="J6" i="114"/>
  <c r="U6" i="114" s="1"/>
  <c r="I6" i="114"/>
  <c r="R6" i="114" s="1"/>
  <c r="F6" i="114"/>
  <c r="T6" i="114" s="1"/>
  <c r="E6" i="114"/>
  <c r="Q6" i="114" s="1"/>
  <c r="N5" i="114"/>
  <c r="V5" i="114" s="1"/>
  <c r="M5" i="114"/>
  <c r="S5" i="114" s="1"/>
  <c r="J5" i="114"/>
  <c r="U5" i="114" s="1"/>
  <c r="I5" i="114"/>
  <c r="R5" i="114" s="1"/>
  <c r="F5" i="114"/>
  <c r="T5" i="114" s="1"/>
  <c r="E5" i="114"/>
  <c r="Q5" i="114" s="1"/>
  <c r="N4" i="114"/>
  <c r="V4" i="114" s="1"/>
  <c r="M4" i="114"/>
  <c r="S4" i="114" s="1"/>
  <c r="J4" i="114"/>
  <c r="U4" i="114" s="1"/>
  <c r="I4" i="114"/>
  <c r="R4" i="114" s="1"/>
  <c r="F4" i="114"/>
  <c r="T4" i="114" s="1"/>
  <c r="E4" i="114"/>
  <c r="Q4" i="114" s="1"/>
  <c r="G55" i="94" l="1"/>
  <c r="G54" i="94"/>
  <c r="G53" i="94"/>
  <c r="G52" i="94"/>
  <c r="G51" i="94"/>
  <c r="G50" i="94"/>
  <c r="G49" i="94"/>
  <c r="G48" i="94"/>
  <c r="G47" i="94"/>
  <c r="G46" i="94"/>
  <c r="G45" i="94"/>
  <c r="G44" i="94"/>
  <c r="G43" i="94"/>
  <c r="G42" i="94"/>
  <c r="G41" i="94"/>
  <c r="K29" i="94"/>
  <c r="K30" i="94" s="1"/>
  <c r="K31" i="94" s="1"/>
  <c r="K32" i="94" s="1"/>
  <c r="K33" i="94" s="1"/>
  <c r="K34" i="94" s="1"/>
  <c r="K35" i="94" s="1"/>
  <c r="K36" i="94" s="1"/>
  <c r="K37" i="94" s="1"/>
  <c r="K38" i="94" s="1"/>
  <c r="K39" i="94" s="1"/>
  <c r="F25" i="94"/>
  <c r="F24" i="94"/>
  <c r="F23" i="94"/>
  <c r="F22" i="94"/>
  <c r="F21" i="94"/>
  <c r="F20" i="94"/>
  <c r="F19" i="94"/>
  <c r="F18" i="94"/>
  <c r="F17" i="94"/>
  <c r="F16" i="94"/>
  <c r="F15" i="94"/>
  <c r="F14" i="94"/>
  <c r="F13" i="94"/>
  <c r="F12" i="94"/>
  <c r="F11" i="94"/>
  <c r="F10" i="94"/>
  <c r="F9" i="94"/>
  <c r="F8" i="94"/>
  <c r="F7" i="94"/>
  <c r="F6" i="94"/>
  <c r="D41" i="100"/>
  <c r="D40" i="100"/>
  <c r="D39" i="100"/>
  <c r="D38" i="100"/>
  <c r="D37" i="100"/>
  <c r="D36" i="100"/>
  <c r="B26" i="100"/>
  <c r="G44" i="109"/>
  <c r="G47" i="109" s="1"/>
  <c r="F44" i="109"/>
  <c r="F47" i="109" s="1"/>
  <c r="E44" i="109"/>
  <c r="E47" i="109" s="1"/>
  <c r="D44" i="109"/>
  <c r="D47" i="109" s="1"/>
  <c r="O33" i="103"/>
  <c r="E33" i="103"/>
  <c r="F33" i="103" s="1"/>
  <c r="O32" i="103"/>
  <c r="E32" i="103"/>
  <c r="F32" i="103" s="1"/>
  <c r="O31" i="103"/>
  <c r="E31" i="103"/>
  <c r="F31" i="103" s="1"/>
  <c r="O30" i="103"/>
  <c r="E30" i="103"/>
  <c r="F30" i="103" s="1"/>
  <c r="O29" i="103"/>
  <c r="E29" i="103"/>
  <c r="F29" i="103" s="1"/>
  <c r="O28" i="103"/>
  <c r="E28" i="103"/>
  <c r="F28" i="103" s="1"/>
  <c r="O27" i="103"/>
  <c r="E27" i="103"/>
  <c r="F27" i="103" s="1"/>
  <c r="O26" i="103"/>
  <c r="E26" i="103"/>
  <c r="F26" i="103" s="1"/>
  <c r="O25" i="103"/>
  <c r="E25" i="103"/>
  <c r="F25" i="103" s="1"/>
  <c r="O24" i="103"/>
  <c r="E24" i="103"/>
  <c r="F24" i="103" s="1"/>
  <c r="O23" i="103"/>
  <c r="E23" i="103"/>
  <c r="F23" i="103" s="1"/>
  <c r="O22" i="103"/>
  <c r="E22" i="103"/>
  <c r="F22" i="103" s="1"/>
  <c r="O21" i="103"/>
  <c r="E21" i="103"/>
  <c r="F21" i="103" s="1"/>
  <c r="O17" i="103"/>
  <c r="O16" i="103"/>
  <c r="O15" i="103"/>
  <c r="O14" i="103"/>
  <c r="O13" i="103"/>
  <c r="O12" i="103"/>
  <c r="O11" i="103"/>
  <c r="O10" i="103"/>
  <c r="O9" i="103"/>
  <c r="O8" i="103"/>
  <c r="O7" i="103"/>
  <c r="O6" i="103"/>
  <c r="O5" i="103"/>
  <c r="G3403" i="90"/>
  <c r="G3402" i="90"/>
  <c r="G3401" i="90"/>
  <c r="G3400" i="90"/>
  <c r="G3399" i="90"/>
  <c r="G3398" i="90"/>
  <c r="G3397" i="90"/>
  <c r="G3396" i="90"/>
  <c r="G3395" i="90"/>
  <c r="G3394" i="90"/>
  <c r="G3393" i="90"/>
  <c r="G3392" i="90"/>
  <c r="G3391" i="90"/>
  <c r="G3390" i="90"/>
  <c r="G3389" i="90"/>
  <c r="G3388" i="90"/>
  <c r="G3387" i="90"/>
  <c r="G3386" i="90"/>
  <c r="G3385" i="90"/>
  <c r="G3384" i="90"/>
  <c r="G3383" i="90"/>
  <c r="G3382" i="90"/>
  <c r="G3381" i="90"/>
  <c r="G3380" i="90"/>
  <c r="G3379" i="90"/>
  <c r="G3378" i="90"/>
  <c r="G3377" i="90"/>
  <c r="G3376" i="90"/>
  <c r="G3375" i="90"/>
  <c r="G3374" i="90"/>
  <c r="G3373" i="90"/>
  <c r="G3372" i="90"/>
  <c r="G3371" i="90"/>
  <c r="G3370" i="90"/>
  <c r="G3369" i="90"/>
  <c r="G3368" i="90"/>
  <c r="G3367" i="90"/>
  <c r="G3366" i="90"/>
  <c r="G3365" i="90"/>
  <c r="G3364" i="90"/>
  <c r="G3363" i="90"/>
  <c r="G3362" i="90"/>
  <c r="G3361" i="90"/>
  <c r="G3360" i="90"/>
  <c r="G3359" i="90"/>
  <c r="G3358" i="90"/>
  <c r="G3357" i="90"/>
  <c r="G3356" i="90"/>
  <c r="G3355" i="90"/>
  <c r="G3354" i="90"/>
  <c r="G3353" i="90"/>
  <c r="G3352" i="90"/>
  <c r="G3351" i="90"/>
  <c r="G3350" i="90"/>
  <c r="G3349" i="90"/>
  <c r="G3348" i="90"/>
  <c r="G3347" i="90"/>
  <c r="G3346" i="90"/>
  <c r="G3345" i="90"/>
  <c r="G3344" i="90"/>
  <c r="G3343" i="90"/>
  <c r="G3342" i="90"/>
  <c r="G3341" i="90"/>
  <c r="G3340" i="90"/>
  <c r="G3339" i="90"/>
  <c r="G3338" i="90"/>
  <c r="G3337" i="90"/>
  <c r="G3336" i="90"/>
  <c r="G3335" i="90"/>
  <c r="G3334" i="90"/>
  <c r="G3333" i="90"/>
  <c r="G3332" i="90"/>
  <c r="G3331" i="90"/>
  <c r="G3330" i="90"/>
  <c r="G3329" i="90"/>
  <c r="G3328" i="90"/>
  <c r="G3327" i="90"/>
  <c r="G3326" i="90"/>
  <c r="G3325" i="90"/>
  <c r="G3324" i="90"/>
  <c r="G3323" i="90"/>
  <c r="G3322" i="90"/>
  <c r="G3321" i="90"/>
  <c r="G3320" i="90"/>
  <c r="G3319" i="90"/>
  <c r="G3318" i="90"/>
  <c r="G3317" i="90"/>
  <c r="G3316" i="90"/>
  <c r="G3315" i="90"/>
  <c r="G3314" i="90"/>
  <c r="G3313" i="90"/>
  <c r="G3312" i="90"/>
  <c r="G3311" i="90"/>
  <c r="G3310" i="90"/>
  <c r="G3309" i="90"/>
  <c r="G3308" i="90"/>
  <c r="G3307" i="90"/>
  <c r="G3306" i="90"/>
  <c r="G3305" i="90"/>
  <c r="G3304" i="90"/>
  <c r="G3303" i="90"/>
  <c r="G3302" i="90"/>
  <c r="G3301" i="90"/>
  <c r="G3300" i="90"/>
  <c r="G3299" i="90"/>
  <c r="G3298" i="90"/>
  <c r="G3297" i="90"/>
  <c r="G3296" i="90"/>
  <c r="G3295" i="90"/>
  <c r="G3294" i="90"/>
  <c r="G3293" i="90"/>
  <c r="G3292" i="90"/>
  <c r="G3291" i="90"/>
  <c r="G3290" i="90"/>
  <c r="G3289" i="90"/>
  <c r="G3288" i="90"/>
  <c r="G3287" i="90"/>
  <c r="G3286" i="90"/>
  <c r="G3285" i="90"/>
  <c r="G3284" i="90"/>
  <c r="G3283" i="90"/>
  <c r="G3282" i="90"/>
  <c r="G3281" i="90"/>
  <c r="G3280" i="90"/>
  <c r="G3279" i="90"/>
  <c r="G3278" i="90"/>
  <c r="G3277" i="90"/>
  <c r="G3276" i="90"/>
  <c r="G3275" i="90"/>
  <c r="G3274" i="90"/>
  <c r="G3273" i="90"/>
  <c r="G3272" i="90"/>
  <c r="G3271" i="90"/>
  <c r="G3270" i="90"/>
  <c r="G3269" i="90"/>
  <c r="G3268" i="90"/>
  <c r="G3267" i="90"/>
  <c r="G3266" i="90"/>
  <c r="G3265" i="90"/>
  <c r="G3264" i="90"/>
  <c r="G3263" i="90"/>
  <c r="G3262" i="90"/>
  <c r="G3261" i="90"/>
  <c r="G3260" i="90"/>
  <c r="G3259" i="90"/>
  <c r="G3258" i="90"/>
  <c r="G3257" i="90"/>
  <c r="G3256" i="90"/>
  <c r="G3255" i="90"/>
  <c r="G3254" i="90"/>
  <c r="G3253" i="90"/>
  <c r="G3252" i="90"/>
  <c r="G3251" i="90"/>
  <c r="G3250" i="90"/>
  <c r="G3249" i="90"/>
  <c r="G3248" i="90"/>
  <c r="G3247" i="90"/>
  <c r="G3246" i="90"/>
  <c r="G3245" i="90"/>
  <c r="G3244" i="90"/>
  <c r="G3243" i="90"/>
  <c r="G3242" i="90"/>
  <c r="G3241" i="90"/>
  <c r="G3240" i="90"/>
  <c r="G3239" i="90"/>
  <c r="G3238" i="90"/>
  <c r="G3237" i="90"/>
  <c r="G3236" i="90"/>
  <c r="G3235" i="90"/>
  <c r="G3234" i="90"/>
  <c r="G3233" i="90"/>
  <c r="G3232" i="90"/>
  <c r="G3231" i="90"/>
  <c r="G3230" i="90"/>
  <c r="G3229" i="90"/>
  <c r="G3228" i="90"/>
  <c r="G3227" i="90"/>
  <c r="G3226" i="90"/>
  <c r="G3225" i="90"/>
  <c r="G3224" i="90"/>
  <c r="G3223" i="90"/>
  <c r="G3222" i="90"/>
  <c r="G3221" i="90"/>
  <c r="G3220" i="90"/>
  <c r="G3219" i="90"/>
  <c r="G3218" i="90"/>
  <c r="G3217" i="90"/>
  <c r="G3216" i="90"/>
  <c r="G3215" i="90"/>
  <c r="G3214" i="90"/>
  <c r="G3213" i="90"/>
  <c r="G3212" i="90"/>
  <c r="G3211" i="90"/>
  <c r="G3210" i="90"/>
  <c r="G3209" i="90"/>
  <c r="G3208" i="90"/>
  <c r="G3207" i="90"/>
  <c r="G3206" i="90"/>
  <c r="G3205" i="90"/>
  <c r="G3204" i="90"/>
  <c r="G3203" i="90"/>
  <c r="G3202" i="90"/>
  <c r="G3201" i="90"/>
  <c r="G3200" i="90"/>
  <c r="G3199" i="90"/>
  <c r="G3198" i="90"/>
  <c r="G3197" i="90"/>
  <c r="G3196" i="90"/>
  <c r="G3195" i="90"/>
  <c r="G3194" i="90"/>
  <c r="G3193" i="90"/>
  <c r="G3192" i="90"/>
  <c r="G3191" i="90"/>
  <c r="G3190" i="90"/>
  <c r="G3189" i="90"/>
  <c r="G3188" i="90"/>
  <c r="G3187" i="90"/>
  <c r="G3186" i="90"/>
  <c r="G3185" i="90"/>
  <c r="G3184" i="90"/>
  <c r="G3183" i="90"/>
  <c r="G3182" i="90"/>
  <c r="G3181" i="90"/>
  <c r="G3180" i="90"/>
  <c r="G3179" i="90"/>
  <c r="G3178" i="90"/>
  <c r="G3177" i="90"/>
  <c r="G3176" i="90"/>
  <c r="G3175" i="90"/>
  <c r="G3174" i="90"/>
  <c r="G3173" i="90"/>
  <c r="G3172" i="90"/>
  <c r="G3171" i="90"/>
  <c r="G3170" i="90"/>
  <c r="G3169" i="90"/>
  <c r="G3168" i="90"/>
  <c r="G3167" i="90"/>
  <c r="G3166" i="90"/>
  <c r="G3165" i="90"/>
  <c r="G3164" i="90"/>
  <c r="G3163" i="90"/>
  <c r="G3162" i="90"/>
  <c r="G3161" i="90"/>
  <c r="G3160" i="90"/>
  <c r="G3159" i="90"/>
  <c r="G3158" i="90"/>
  <c r="G3157" i="90"/>
  <c r="G3156" i="90"/>
  <c r="G3155" i="90"/>
  <c r="G3154" i="90"/>
  <c r="G3153" i="90"/>
  <c r="G3152" i="90"/>
  <c r="G3151" i="90"/>
  <c r="G3150" i="90"/>
  <c r="G3149" i="90"/>
  <c r="G3148" i="90"/>
  <c r="G3147" i="90"/>
  <c r="G3146" i="90"/>
  <c r="G3145" i="90"/>
  <c r="G3144" i="90"/>
  <c r="G3143" i="90"/>
  <c r="G3142" i="90"/>
  <c r="G3141" i="90"/>
  <c r="G3140" i="90"/>
  <c r="G3139" i="90"/>
  <c r="G3138" i="90"/>
  <c r="G3137" i="90"/>
  <c r="G3136" i="90"/>
  <c r="G3135" i="90"/>
  <c r="G3134" i="90"/>
  <c r="G3133" i="90"/>
  <c r="G3132" i="90"/>
  <c r="G3131" i="90"/>
  <c r="G3130" i="90"/>
  <c r="G3129" i="90"/>
  <c r="G3128" i="90"/>
  <c r="G3127" i="90"/>
  <c r="G3126" i="90"/>
  <c r="G3125" i="90"/>
  <c r="G3124" i="90"/>
  <c r="G3123" i="90"/>
  <c r="G3122" i="90"/>
  <c r="G3121" i="90"/>
  <c r="G3120" i="90"/>
  <c r="G3119" i="90"/>
  <c r="G3118" i="90"/>
  <c r="G3117" i="90"/>
  <c r="G3116" i="90"/>
  <c r="G3115" i="90"/>
  <c r="G3114" i="90"/>
  <c r="G3113" i="90"/>
  <c r="G3112" i="90"/>
  <c r="G3111" i="90"/>
  <c r="G3110" i="90"/>
  <c r="G3109" i="90"/>
  <c r="G3108" i="90"/>
  <c r="G3107" i="90"/>
  <c r="G3106" i="90"/>
  <c r="G3105" i="90"/>
  <c r="G3104" i="90"/>
  <c r="G3103" i="90"/>
  <c r="G3102" i="90"/>
  <c r="G3101" i="90"/>
  <c r="G3100" i="90"/>
  <c r="G3099" i="90"/>
  <c r="G3098" i="90"/>
  <c r="G3097" i="90"/>
  <c r="G3096" i="90"/>
  <c r="G3095" i="90"/>
  <c r="G3094" i="90"/>
  <c r="G3093" i="90"/>
  <c r="G3092" i="90"/>
  <c r="G3091" i="90"/>
  <c r="G3090" i="90"/>
  <c r="G3089" i="90"/>
  <c r="G3088" i="90"/>
  <c r="G3087" i="90"/>
  <c r="G3086" i="90"/>
  <c r="G3085" i="90"/>
  <c r="G3084" i="90"/>
  <c r="G3083" i="90"/>
  <c r="G3082" i="90"/>
  <c r="G3081" i="90"/>
  <c r="G3080" i="90"/>
  <c r="G3079" i="90"/>
  <c r="G3078" i="90"/>
  <c r="G3077" i="90"/>
  <c r="G3076" i="90"/>
  <c r="G3075" i="90"/>
  <c r="G3074" i="90"/>
  <c r="G3073" i="90"/>
  <c r="G3072" i="90"/>
  <c r="G3071" i="90"/>
  <c r="G3070" i="90"/>
  <c r="G3069" i="90"/>
  <c r="G3068" i="90"/>
  <c r="G3067" i="90"/>
  <c r="G3066" i="90"/>
  <c r="G3065" i="90"/>
  <c r="G3064" i="90"/>
  <c r="G3063" i="90"/>
  <c r="G3062" i="90"/>
  <c r="G3061" i="90"/>
  <c r="G3060" i="90"/>
  <c r="G3059" i="90"/>
  <c r="G3058" i="90"/>
  <c r="G3057" i="90"/>
  <c r="G3056" i="90"/>
  <c r="G3055" i="90"/>
  <c r="G3054" i="90"/>
  <c r="G3053" i="90"/>
  <c r="G3052" i="90"/>
  <c r="G3051" i="90"/>
  <c r="G3050" i="90"/>
  <c r="G3049" i="90"/>
  <c r="G3048" i="90"/>
  <c r="G3047" i="90"/>
  <c r="G3046" i="90"/>
  <c r="G3045" i="90"/>
  <c r="G3044" i="90"/>
  <c r="G3043" i="90"/>
  <c r="G3042" i="90"/>
  <c r="G3041" i="90"/>
  <c r="G3040" i="90"/>
  <c r="G3039" i="90"/>
  <c r="G3038" i="90"/>
  <c r="G3037" i="90"/>
  <c r="G3036" i="90"/>
  <c r="G3035" i="90"/>
  <c r="G3034" i="90"/>
  <c r="G3033" i="90"/>
  <c r="G3032" i="90"/>
  <c r="G3031" i="90"/>
  <c r="G3030" i="90"/>
  <c r="G3029" i="90"/>
  <c r="G3028" i="90"/>
  <c r="G3027" i="90"/>
  <c r="G3026" i="90"/>
  <c r="G3025" i="90"/>
  <c r="G3024" i="90"/>
  <c r="G3023" i="90"/>
  <c r="G3022" i="90"/>
  <c r="G3021" i="90"/>
  <c r="G3020" i="90"/>
  <c r="G3019" i="90"/>
  <c r="G3018" i="90"/>
  <c r="G3017" i="90"/>
  <c r="G3016" i="90"/>
  <c r="G3015" i="90"/>
  <c r="G3014" i="90"/>
  <c r="G3013" i="90"/>
  <c r="G3012" i="90"/>
  <c r="G3011" i="90"/>
  <c r="G3010" i="90"/>
  <c r="G3009" i="90"/>
  <c r="G3008" i="90"/>
  <c r="G3007" i="90"/>
  <c r="G3006" i="90"/>
  <c r="G3005" i="90"/>
  <c r="G3004" i="90"/>
  <c r="G3003" i="90"/>
  <c r="G3002" i="90"/>
  <c r="G3001" i="90"/>
  <c r="G3000" i="90"/>
  <c r="G2999" i="90"/>
  <c r="G2998" i="90"/>
  <c r="G2997" i="90"/>
  <c r="G2996" i="90"/>
  <c r="G2995" i="90"/>
  <c r="G2994" i="90"/>
  <c r="G2993" i="90"/>
  <c r="G2992" i="90"/>
  <c r="G2991" i="90"/>
  <c r="G2990" i="90"/>
  <c r="G2989" i="90"/>
  <c r="G2988" i="90"/>
  <c r="G2987" i="90"/>
  <c r="G2986" i="90"/>
  <c r="G2985" i="90"/>
  <c r="G2984" i="90"/>
  <c r="G2983" i="90"/>
  <c r="G2982" i="90"/>
  <c r="G2981" i="90"/>
  <c r="G2980" i="90"/>
  <c r="G2979" i="90"/>
  <c r="G2978" i="90"/>
  <c r="G2977" i="90"/>
  <c r="G2976" i="90"/>
  <c r="G2975" i="90"/>
  <c r="G2974" i="90"/>
  <c r="G2973" i="90"/>
  <c r="G2972" i="90"/>
  <c r="G2971" i="90"/>
  <c r="G2970" i="90"/>
  <c r="G2969" i="90"/>
  <c r="G2968" i="90"/>
  <c r="G2967" i="90"/>
  <c r="G2966" i="90"/>
  <c r="G2965" i="90"/>
  <c r="G2964" i="90"/>
  <c r="G2963" i="90"/>
  <c r="G2962" i="90"/>
  <c r="G2961" i="90"/>
  <c r="G2960" i="90"/>
  <c r="G2959" i="90"/>
  <c r="G2958" i="90"/>
  <c r="G2957" i="90"/>
  <c r="G2956" i="90"/>
  <c r="G2955" i="90"/>
  <c r="G2954" i="90"/>
  <c r="G2953" i="90"/>
  <c r="G2952" i="90"/>
  <c r="G2951" i="90"/>
  <c r="G2950" i="90"/>
  <c r="G2949" i="90"/>
  <c r="G2948" i="90"/>
  <c r="G2947" i="90"/>
  <c r="G2946" i="90"/>
  <c r="G2945" i="90"/>
  <c r="G2944" i="90"/>
  <c r="G2943" i="90"/>
  <c r="G2942" i="90"/>
  <c r="G2941" i="90"/>
  <c r="G2940" i="90"/>
  <c r="G2939" i="90"/>
  <c r="G2938" i="90"/>
  <c r="G2937" i="90"/>
  <c r="G2936" i="90"/>
  <c r="G2935" i="90"/>
  <c r="G2934" i="90"/>
  <c r="G2933" i="90"/>
  <c r="G2932" i="90"/>
  <c r="G2931" i="90"/>
  <c r="G2930" i="90"/>
  <c r="G2929" i="90"/>
  <c r="G2928" i="90"/>
  <c r="G2927" i="90"/>
  <c r="G2926" i="90"/>
  <c r="G2925" i="90"/>
  <c r="G2924" i="90"/>
  <c r="G2923" i="90"/>
  <c r="G2922" i="90"/>
  <c r="G2921" i="90"/>
  <c r="G2920" i="90"/>
  <c r="G2919" i="90"/>
  <c r="G2918" i="90"/>
  <c r="G2917" i="90"/>
  <c r="G2916" i="90"/>
  <c r="G2915" i="90"/>
  <c r="G2914" i="90"/>
  <c r="G2913" i="90"/>
  <c r="G2912" i="90"/>
  <c r="G2911" i="90"/>
  <c r="G2910" i="90"/>
  <c r="G2909" i="90"/>
  <c r="G2908" i="90"/>
  <c r="G2907" i="90"/>
  <c r="G2906" i="90"/>
  <c r="G2905" i="90"/>
  <c r="G2904" i="90"/>
  <c r="G2903" i="90"/>
  <c r="G2902" i="90"/>
  <c r="G2901" i="90"/>
  <c r="G2900" i="90"/>
  <c r="G2899" i="90"/>
  <c r="G2898" i="90"/>
  <c r="G2897" i="90"/>
  <c r="G2896" i="90"/>
  <c r="G2895" i="90"/>
  <c r="G2894" i="90"/>
  <c r="G2893" i="90"/>
  <c r="G2892" i="90"/>
  <c r="G2891" i="90"/>
  <c r="G2890" i="90"/>
  <c r="G2889" i="90"/>
  <c r="G2888" i="90"/>
  <c r="G2887" i="90"/>
  <c r="G2886" i="90"/>
  <c r="G2885" i="90"/>
  <c r="G2884" i="90"/>
  <c r="G2883" i="90"/>
  <c r="G2882" i="90"/>
  <c r="G2881" i="90"/>
  <c r="G2880" i="90"/>
  <c r="G2879" i="90"/>
  <c r="G2878" i="90"/>
  <c r="G2877" i="90"/>
  <c r="G2876" i="90"/>
  <c r="G2875" i="90"/>
  <c r="G2874" i="90"/>
  <c r="G2873" i="90"/>
  <c r="G2872" i="90"/>
  <c r="G2871" i="90"/>
  <c r="G2870" i="90"/>
  <c r="G2869" i="90"/>
  <c r="G2868" i="90"/>
  <c r="G2867" i="90"/>
  <c r="G2866" i="90"/>
  <c r="G2865" i="90"/>
  <c r="G2864" i="90"/>
  <c r="G2863" i="90"/>
  <c r="G2862" i="90"/>
  <c r="G2861" i="90"/>
  <c r="G2860" i="90"/>
  <c r="G2859" i="90"/>
  <c r="G2858" i="90"/>
  <c r="G2857" i="90"/>
  <c r="G2856" i="90"/>
  <c r="G2855" i="90"/>
  <c r="G2854" i="90"/>
  <c r="G2853" i="90"/>
  <c r="G2852" i="90"/>
  <c r="G2851" i="90"/>
  <c r="G2850" i="90"/>
  <c r="G2849" i="90"/>
  <c r="G2848" i="90"/>
  <c r="G2847" i="90"/>
  <c r="G2846" i="90"/>
  <c r="G2845" i="90"/>
  <c r="G2844" i="90"/>
  <c r="G2843" i="90"/>
  <c r="G2842" i="90"/>
  <c r="G2841" i="90"/>
  <c r="G2840" i="90"/>
  <c r="G2839" i="90"/>
  <c r="G2838" i="90"/>
  <c r="G2837" i="90"/>
  <c r="G2836" i="90"/>
  <c r="G2835" i="90"/>
  <c r="G2834" i="90"/>
  <c r="G2833" i="90"/>
  <c r="G2832" i="90"/>
  <c r="G2831" i="90"/>
  <c r="G2830" i="90"/>
  <c r="G2829" i="90"/>
  <c r="G2828" i="90"/>
  <c r="G2827" i="90"/>
  <c r="G2826" i="90"/>
  <c r="G2825" i="90"/>
  <c r="G2824" i="90"/>
  <c r="G2823" i="90"/>
  <c r="G2822" i="90"/>
  <c r="G2821" i="90"/>
  <c r="G2820" i="90"/>
  <c r="G2819" i="90"/>
  <c r="G2818" i="90"/>
  <c r="G2817" i="90"/>
  <c r="G2816" i="90"/>
  <c r="G2815" i="90"/>
  <c r="G2814" i="90"/>
  <c r="G2813" i="90"/>
  <c r="G2812" i="90"/>
  <c r="G2811" i="90"/>
  <c r="G2810" i="90"/>
  <c r="G2809" i="90"/>
  <c r="G2808" i="90"/>
  <c r="G2807" i="90"/>
  <c r="G2806" i="90"/>
  <c r="G2805" i="90"/>
  <c r="G2804" i="90"/>
  <c r="G2803" i="90"/>
  <c r="G2802" i="90"/>
  <c r="G2801" i="90"/>
  <c r="G2800" i="90"/>
  <c r="G2799" i="90"/>
  <c r="G2798" i="90"/>
  <c r="G2797" i="90"/>
  <c r="G2796" i="90"/>
  <c r="G2795" i="90"/>
  <c r="G2794" i="90"/>
  <c r="G2793" i="90"/>
  <c r="G2792" i="90"/>
  <c r="G2791" i="90"/>
  <c r="G2790" i="90"/>
  <c r="G2789" i="90"/>
  <c r="G2788" i="90"/>
  <c r="G2787" i="90"/>
  <c r="G2786" i="90"/>
  <c r="G2785" i="90"/>
  <c r="G2784" i="90"/>
  <c r="G2783" i="90"/>
  <c r="G2782" i="90"/>
  <c r="G2781" i="90"/>
  <c r="G2780" i="90"/>
  <c r="G2779" i="90"/>
  <c r="G2778" i="90"/>
  <c r="G2777" i="90"/>
  <c r="G2776" i="90"/>
  <c r="G2775" i="90"/>
  <c r="G2774" i="90"/>
  <c r="G2773" i="90"/>
  <c r="G2772" i="90"/>
  <c r="G2771" i="90"/>
  <c r="G2770" i="90"/>
  <c r="G2769" i="90"/>
  <c r="G2768" i="90"/>
  <c r="G2767" i="90"/>
  <c r="G2766" i="90"/>
  <c r="G2765" i="90"/>
  <c r="G2764" i="90"/>
  <c r="G2763" i="90"/>
  <c r="G2762" i="90"/>
  <c r="G2761" i="90"/>
  <c r="G2760" i="90"/>
  <c r="G2759" i="90"/>
  <c r="G2758" i="90"/>
  <c r="G2757" i="90"/>
  <c r="G2756" i="90"/>
  <c r="G2755" i="90"/>
  <c r="G2754" i="90"/>
  <c r="G2753" i="90"/>
  <c r="G2752" i="90"/>
  <c r="G2751" i="90"/>
  <c r="G2750" i="90"/>
  <c r="G2749" i="90"/>
  <c r="G2748" i="90"/>
  <c r="G2747" i="90"/>
  <c r="G2746" i="90"/>
  <c r="G2745" i="90"/>
  <c r="G2744" i="90"/>
  <c r="G2743" i="90"/>
  <c r="G2742" i="90"/>
  <c r="G2741" i="90"/>
  <c r="G2740" i="90"/>
  <c r="G2739" i="90"/>
  <c r="G2738" i="90"/>
  <c r="G2737" i="90"/>
  <c r="G2736" i="90"/>
  <c r="G2735" i="90"/>
  <c r="G2734" i="90"/>
  <c r="G2733" i="90"/>
  <c r="G2732" i="90"/>
  <c r="G2731" i="90"/>
  <c r="G2730" i="90"/>
  <c r="G2729" i="90"/>
  <c r="G2728" i="90"/>
  <c r="G2727" i="90"/>
  <c r="G2726" i="90"/>
  <c r="G2725" i="90"/>
  <c r="G2724" i="90"/>
  <c r="G2723" i="90"/>
  <c r="G2722" i="90"/>
  <c r="G2721" i="90"/>
  <c r="G2720" i="90"/>
  <c r="G2719" i="90"/>
  <c r="G2718" i="90"/>
  <c r="G2717" i="90"/>
  <c r="G2716" i="90"/>
  <c r="G2715" i="90"/>
  <c r="G2714" i="90"/>
  <c r="G2713" i="90"/>
  <c r="G2712" i="90"/>
  <c r="G2711" i="90"/>
  <c r="G2710" i="90"/>
  <c r="G2709" i="90"/>
  <c r="G2708" i="90"/>
  <c r="G2707" i="90"/>
  <c r="G2706" i="90"/>
  <c r="G2705" i="90"/>
  <c r="G2704" i="90"/>
  <c r="G2703" i="90"/>
  <c r="G2702" i="90"/>
  <c r="G2701" i="90"/>
  <c r="G2700" i="90"/>
  <c r="G2699" i="90"/>
  <c r="G2698" i="90"/>
  <c r="G2697" i="90"/>
  <c r="G2696" i="90"/>
  <c r="G2695" i="90"/>
  <c r="G2694" i="90"/>
  <c r="G2693" i="90"/>
  <c r="G2692" i="90"/>
  <c r="G2691" i="90"/>
  <c r="G2690" i="90"/>
  <c r="G2689" i="90"/>
  <c r="G2688" i="90"/>
  <c r="G2687" i="90"/>
  <c r="G2686" i="90"/>
  <c r="G2685" i="90"/>
  <c r="G2684" i="90"/>
  <c r="G2683" i="90"/>
  <c r="G2682" i="90"/>
  <c r="G2681" i="90"/>
  <c r="G2680" i="90"/>
  <c r="G2679" i="90"/>
  <c r="G2678" i="90"/>
  <c r="G2677" i="90"/>
  <c r="G2676" i="90"/>
  <c r="G2675" i="90"/>
  <c r="G2674" i="90"/>
  <c r="G2673" i="90"/>
  <c r="G2672" i="90"/>
  <c r="G2671" i="90"/>
  <c r="G2670" i="90"/>
  <c r="G2669" i="90"/>
  <c r="G2668" i="90"/>
  <c r="G2667" i="90"/>
  <c r="G2666" i="90"/>
  <c r="G2665" i="90"/>
  <c r="G2664" i="90"/>
  <c r="G2663" i="90"/>
  <c r="G2662" i="90"/>
  <c r="G2661" i="90"/>
  <c r="G2660" i="90"/>
  <c r="G2659" i="90"/>
  <c r="G2658" i="90"/>
  <c r="G2657" i="90"/>
  <c r="G2656" i="90"/>
  <c r="G2655" i="90"/>
  <c r="G2654" i="90"/>
  <c r="G2653" i="90"/>
  <c r="G2652" i="90"/>
  <c r="G2651" i="90"/>
  <c r="G2650" i="90"/>
  <c r="G2649" i="90"/>
  <c r="G2648" i="90"/>
  <c r="G2647" i="90"/>
  <c r="G2646" i="90"/>
  <c r="G2645" i="90"/>
  <c r="G2644" i="90"/>
  <c r="G2643" i="90"/>
  <c r="G2642" i="90"/>
  <c r="G2641" i="90"/>
  <c r="G2640" i="90"/>
  <c r="G2639" i="90"/>
  <c r="G2638" i="90"/>
  <c r="G2637" i="90"/>
  <c r="G2636" i="90"/>
  <c r="G2635" i="90"/>
  <c r="G2634" i="90"/>
  <c r="G2633" i="90"/>
  <c r="G2632" i="90"/>
  <c r="G2631" i="90"/>
  <c r="G2630" i="90"/>
  <c r="G2629" i="90"/>
  <c r="G2628" i="90"/>
  <c r="G2627" i="90"/>
  <c r="G2626" i="90"/>
  <c r="G2625" i="90"/>
  <c r="G2624" i="90"/>
  <c r="G2623" i="90"/>
  <c r="G2622" i="90"/>
  <c r="G2621" i="90"/>
  <c r="G2620" i="90"/>
  <c r="G2619" i="90"/>
  <c r="G2618" i="90"/>
  <c r="G2617" i="90"/>
  <c r="G2616" i="90"/>
  <c r="G2615" i="90"/>
  <c r="G2614" i="90"/>
  <c r="G2613" i="90"/>
  <c r="G2612" i="90"/>
  <c r="G2611" i="90"/>
  <c r="G2610" i="90"/>
  <c r="G2609" i="90"/>
  <c r="G2608" i="90"/>
  <c r="G2607" i="90"/>
  <c r="G2606" i="90"/>
  <c r="G2605" i="90"/>
  <c r="G2604" i="90"/>
  <c r="G2603" i="90"/>
  <c r="G2602" i="90"/>
  <c r="G2601" i="90"/>
  <c r="G2600" i="90"/>
  <c r="G2599" i="90"/>
  <c r="G2598" i="90"/>
  <c r="G2597" i="90"/>
  <c r="G2596" i="90"/>
  <c r="G2595" i="90"/>
  <c r="G2594" i="90"/>
  <c r="G2593" i="90"/>
  <c r="G2592" i="90"/>
  <c r="G2591" i="90"/>
  <c r="G2590" i="90"/>
  <c r="G2589" i="90"/>
  <c r="G2588" i="90"/>
  <c r="G2587" i="90"/>
  <c r="G2586" i="90"/>
  <c r="G2585" i="90"/>
  <c r="G2584" i="90"/>
  <c r="G2583" i="90"/>
  <c r="G2582" i="90"/>
  <c r="G2581" i="90"/>
  <c r="G2580" i="90"/>
  <c r="G2579" i="90"/>
  <c r="G2578" i="90"/>
  <c r="G2577" i="90"/>
  <c r="G2576" i="90"/>
  <c r="G2575" i="90"/>
  <c r="G2574" i="90"/>
  <c r="G2573" i="90"/>
  <c r="G2572" i="90"/>
  <c r="G2571" i="90"/>
  <c r="G2570" i="90"/>
  <c r="G2569" i="90"/>
  <c r="G2568" i="90"/>
  <c r="G2567" i="90"/>
  <c r="G2566" i="90"/>
  <c r="G2565" i="90"/>
  <c r="G2564" i="90"/>
  <c r="G2563" i="90"/>
  <c r="G2562" i="90"/>
  <c r="G2561" i="90"/>
  <c r="G2560" i="90"/>
  <c r="G2559" i="90"/>
  <c r="G2558" i="90"/>
  <c r="G2557" i="90"/>
  <c r="G2556" i="90"/>
  <c r="G2555" i="90"/>
  <c r="G2554" i="90"/>
  <c r="G2553" i="90"/>
  <c r="G2552" i="90"/>
  <c r="G2551" i="90"/>
  <c r="G2550" i="90"/>
  <c r="G2549" i="90"/>
  <c r="G2548" i="90"/>
  <c r="G2547" i="90"/>
  <c r="G2546" i="90"/>
  <c r="G2545" i="90"/>
  <c r="G2544" i="90"/>
  <c r="G2543" i="90"/>
  <c r="G2542" i="90"/>
  <c r="G2541" i="90"/>
  <c r="G2540" i="90"/>
  <c r="G2539" i="90"/>
  <c r="G2538" i="90"/>
  <c r="G2537" i="90"/>
  <c r="G2536" i="90"/>
  <c r="G2535" i="90"/>
  <c r="G2534" i="90"/>
  <c r="G2533" i="90"/>
  <c r="G2532" i="90"/>
  <c r="G2531" i="90"/>
  <c r="G2530" i="90"/>
  <c r="G2529" i="90"/>
  <c r="G2528" i="90"/>
  <c r="G2527" i="90"/>
  <c r="G2526" i="90"/>
  <c r="G2525" i="90"/>
  <c r="G2524" i="90"/>
  <c r="G2523" i="90"/>
  <c r="G2522" i="90"/>
  <c r="G2521" i="90"/>
  <c r="G2520" i="90"/>
  <c r="G2519" i="90"/>
  <c r="G2518" i="90"/>
  <c r="G2517" i="90"/>
  <c r="G2516" i="90"/>
  <c r="G2515" i="90"/>
  <c r="G2514" i="90"/>
  <c r="G2513" i="90"/>
  <c r="G2512" i="90"/>
  <c r="G2511" i="90"/>
  <c r="G2510" i="90"/>
  <c r="G2509" i="90"/>
  <c r="G2508" i="90"/>
  <c r="G2507" i="90"/>
  <c r="G2506" i="90"/>
  <c r="G2505" i="90"/>
  <c r="G2504" i="90"/>
  <c r="G2503" i="90"/>
  <c r="G2502" i="90"/>
  <c r="G2501" i="90"/>
  <c r="G2500" i="90"/>
  <c r="G2499" i="90"/>
  <c r="G2498" i="90"/>
  <c r="G2497" i="90"/>
  <c r="G2496" i="90"/>
  <c r="G2495" i="90"/>
  <c r="G2494" i="90"/>
  <c r="G2493" i="90"/>
  <c r="G2492" i="90"/>
  <c r="G2491" i="90"/>
  <c r="G2490" i="90"/>
  <c r="G2489" i="90"/>
  <c r="G2488" i="90"/>
  <c r="G2487" i="90"/>
  <c r="G2486" i="90"/>
  <c r="G2485" i="90"/>
  <c r="G2484" i="90"/>
  <c r="G2483" i="90"/>
  <c r="G2482" i="90"/>
  <c r="G2481" i="90"/>
  <c r="G2480" i="90"/>
  <c r="G2479" i="90"/>
  <c r="G2478" i="90"/>
  <c r="G2477" i="90"/>
  <c r="G2476" i="90"/>
  <c r="G2475" i="90"/>
  <c r="G2474" i="90"/>
  <c r="G2473" i="90"/>
  <c r="G2472" i="90"/>
  <c r="G2471" i="90"/>
  <c r="G2470" i="90"/>
  <c r="G2469" i="90"/>
  <c r="G2468" i="90"/>
  <c r="G2467" i="90"/>
  <c r="G2466" i="90"/>
  <c r="G2465" i="90"/>
  <c r="G2464" i="90"/>
  <c r="G2463" i="90"/>
  <c r="G2462" i="90"/>
  <c r="G2461" i="90"/>
  <c r="G2460" i="90"/>
  <c r="G2459" i="90"/>
  <c r="G2458" i="90"/>
  <c r="G2457" i="90"/>
  <c r="G2456" i="90"/>
  <c r="G2455" i="90"/>
  <c r="G2454" i="90"/>
  <c r="G2453" i="90"/>
  <c r="G2452" i="90"/>
  <c r="G2451" i="90"/>
  <c r="G2450" i="90"/>
  <c r="G2449" i="90"/>
  <c r="G2448" i="90"/>
  <c r="G2447" i="90"/>
  <c r="G2446" i="90"/>
  <c r="G2445" i="90"/>
  <c r="G2444" i="90"/>
  <c r="G2443" i="90"/>
  <c r="G2442" i="90"/>
  <c r="G2441" i="90"/>
  <c r="G2440" i="90"/>
  <c r="G2439" i="90"/>
  <c r="G2438" i="90"/>
  <c r="G2437" i="90"/>
  <c r="G2436" i="90"/>
  <c r="G2435" i="90"/>
  <c r="G2434" i="90"/>
  <c r="G2433" i="90"/>
  <c r="G2432" i="90"/>
  <c r="G2431" i="90"/>
  <c r="G2430" i="90"/>
  <c r="G2429" i="90"/>
  <c r="G2428" i="90"/>
  <c r="G2427" i="90"/>
  <c r="G2426" i="90"/>
  <c r="G2425" i="90"/>
  <c r="G2424" i="90"/>
  <c r="G2423" i="90"/>
  <c r="G2422" i="90"/>
  <c r="G2421" i="90"/>
  <c r="G2420" i="90"/>
  <c r="G2419" i="90"/>
  <c r="G2418" i="90"/>
  <c r="G2417" i="90"/>
  <c r="G2416" i="90"/>
  <c r="G2415" i="90"/>
  <c r="G2414" i="90"/>
  <c r="G2413" i="90"/>
  <c r="G2412" i="90"/>
  <c r="G2411" i="90"/>
  <c r="G2410" i="90"/>
  <c r="G2409" i="90"/>
  <c r="G2408" i="90"/>
  <c r="G2407" i="90"/>
  <c r="G2406" i="90"/>
  <c r="G2405" i="90"/>
  <c r="G2404" i="90"/>
  <c r="G2403" i="90"/>
  <c r="G2402" i="90"/>
  <c r="G2401" i="90"/>
  <c r="G2400" i="90"/>
  <c r="G2399" i="90"/>
  <c r="G2398" i="90"/>
  <c r="G2397" i="90"/>
  <c r="G2396" i="90"/>
  <c r="G2395" i="90"/>
  <c r="G2394" i="90"/>
  <c r="G2393" i="90"/>
  <c r="G2392" i="90"/>
  <c r="G2391" i="90"/>
  <c r="G2390" i="90"/>
  <c r="G2389" i="90"/>
  <c r="G2388" i="90"/>
  <c r="G2387" i="90"/>
  <c r="G2386" i="90"/>
  <c r="G2385" i="90"/>
  <c r="G2384" i="90"/>
  <c r="G2383" i="90"/>
  <c r="G2382" i="90"/>
  <c r="G2381" i="90"/>
  <c r="G2380" i="90"/>
  <c r="G2379" i="90"/>
  <c r="G2378" i="90"/>
  <c r="G2377" i="90"/>
  <c r="G2376" i="90"/>
  <c r="G2375" i="90"/>
  <c r="G2374" i="90"/>
  <c r="G2373" i="90"/>
  <c r="G2372" i="90"/>
  <c r="G2371" i="90"/>
  <c r="G2370" i="90"/>
  <c r="G2369" i="90"/>
  <c r="G2368" i="90"/>
  <c r="G2367" i="90"/>
  <c r="G2366" i="90"/>
  <c r="G2365" i="90"/>
  <c r="G2364" i="90"/>
  <c r="G2363" i="90"/>
  <c r="G2362" i="90"/>
  <c r="G2361" i="90"/>
  <c r="G2360" i="90"/>
  <c r="G2359" i="90"/>
  <c r="G2358" i="90"/>
  <c r="G2357" i="90"/>
  <c r="G2356" i="90"/>
  <c r="G2355" i="90"/>
  <c r="G2354" i="90"/>
  <c r="G2353" i="90"/>
  <c r="G2352" i="90"/>
  <c r="G2351" i="90"/>
  <c r="G2350" i="90"/>
  <c r="G2349" i="90"/>
  <c r="G2348" i="90"/>
  <c r="G2347" i="90"/>
  <c r="G2346" i="90"/>
  <c r="G2345" i="90"/>
  <c r="G2344" i="90"/>
  <c r="G2343" i="90"/>
  <c r="G2342" i="90"/>
  <c r="G2341" i="90"/>
  <c r="G2340" i="90"/>
  <c r="G2339" i="90"/>
  <c r="G2338" i="90"/>
  <c r="G2337" i="90"/>
  <c r="G2336" i="90"/>
  <c r="G2335" i="90"/>
  <c r="G2334" i="90"/>
  <c r="G2333" i="90"/>
  <c r="G2332" i="90"/>
  <c r="G2331" i="90"/>
  <c r="G2330" i="90"/>
  <c r="G2329" i="90"/>
  <c r="G2328" i="90"/>
  <c r="G2327" i="90"/>
  <c r="G2326" i="90"/>
  <c r="G2325" i="90"/>
  <c r="G2324" i="90"/>
  <c r="G2323" i="90"/>
  <c r="G2322" i="90"/>
  <c r="G2321" i="90"/>
  <c r="G2320" i="90"/>
  <c r="G2319" i="90"/>
  <c r="G2318" i="90"/>
  <c r="G2317" i="90"/>
  <c r="G2316" i="90"/>
  <c r="G2315" i="90"/>
  <c r="G2314" i="90"/>
  <c r="G2313" i="90"/>
  <c r="G2312" i="90"/>
  <c r="G2311" i="90"/>
  <c r="G2310" i="90"/>
  <c r="G2309" i="90"/>
  <c r="G2308" i="90"/>
  <c r="G2307" i="90"/>
  <c r="G2306" i="90"/>
  <c r="G2305" i="90"/>
  <c r="G2304" i="90"/>
  <c r="G2303" i="90"/>
  <c r="G2302" i="90"/>
  <c r="G2301" i="90"/>
  <c r="G2300" i="90"/>
  <c r="G2299" i="90"/>
  <c r="G2298" i="90"/>
  <c r="G2297" i="90"/>
  <c r="G2296" i="90"/>
  <c r="G2295" i="90"/>
  <c r="G2294" i="90"/>
  <c r="G2293" i="90"/>
  <c r="G2292" i="90"/>
  <c r="G2291" i="90"/>
  <c r="G2290" i="90"/>
  <c r="G2289" i="90"/>
  <c r="G2288" i="90"/>
  <c r="G2287" i="90"/>
  <c r="G2286" i="90"/>
  <c r="G2285" i="90"/>
  <c r="G2284" i="90"/>
  <c r="G2283" i="90"/>
  <c r="G2282" i="90"/>
  <c r="G2281" i="90"/>
  <c r="G2280" i="90"/>
  <c r="G2279" i="90"/>
  <c r="G2278" i="90"/>
  <c r="G2277" i="90"/>
  <c r="G2276" i="90"/>
  <c r="G2275" i="90"/>
  <c r="G2274" i="90"/>
  <c r="G2273" i="90"/>
  <c r="G2272" i="90"/>
  <c r="G2271" i="90"/>
  <c r="G2270" i="90"/>
  <c r="G2269" i="90"/>
  <c r="G2268" i="90"/>
  <c r="G2267" i="90"/>
  <c r="G2266" i="90"/>
  <c r="G2265" i="90"/>
  <c r="G2264" i="90"/>
  <c r="G2263" i="90"/>
  <c r="G2262" i="90"/>
  <c r="G2261" i="90"/>
  <c r="G2260" i="90"/>
  <c r="G2259" i="90"/>
  <c r="G2258" i="90"/>
  <c r="G2257" i="90"/>
  <c r="G2256" i="90"/>
  <c r="G2255" i="90"/>
  <c r="G2254" i="90"/>
  <c r="G2253" i="90"/>
  <c r="G2252" i="90"/>
  <c r="G2251" i="90"/>
  <c r="G2250" i="90"/>
  <c r="G2249" i="90"/>
  <c r="G2248" i="90"/>
  <c r="G2247" i="90"/>
  <c r="G2246" i="90"/>
  <c r="G2245" i="90"/>
  <c r="G2244" i="90"/>
  <c r="G2243" i="90"/>
  <c r="G2242" i="90"/>
  <c r="G2241" i="90"/>
  <c r="G2240" i="90"/>
  <c r="G2239" i="90"/>
  <c r="G2238" i="90"/>
  <c r="G2237" i="90"/>
  <c r="G2236" i="90"/>
  <c r="G2235" i="90"/>
  <c r="G2234" i="90"/>
  <c r="G2233" i="90"/>
  <c r="G2232" i="90"/>
  <c r="G2231" i="90"/>
  <c r="G2230" i="90"/>
  <c r="G2229" i="90"/>
  <c r="G2228" i="90"/>
  <c r="G2227" i="90"/>
  <c r="G2226" i="90"/>
  <c r="G2225" i="90"/>
  <c r="G2224" i="90"/>
  <c r="G2223" i="90"/>
  <c r="G2222" i="90"/>
  <c r="G2221" i="90"/>
  <c r="G2220" i="90"/>
  <c r="G2219" i="90"/>
  <c r="G2218" i="90"/>
  <c r="G2217" i="90"/>
  <c r="G2216" i="90"/>
  <c r="G2215" i="90"/>
  <c r="G2214" i="90"/>
  <c r="G2213" i="90"/>
  <c r="G2212" i="90"/>
  <c r="G2211" i="90"/>
  <c r="G2210" i="90"/>
  <c r="G2209" i="90"/>
  <c r="G2208" i="90"/>
  <c r="G2207" i="90"/>
  <c r="G2206" i="90"/>
  <c r="G2205" i="90"/>
  <c r="G2204" i="90"/>
  <c r="G2203" i="90"/>
  <c r="G2202" i="90"/>
  <c r="G2201" i="90"/>
  <c r="G2200" i="90"/>
  <c r="G2199" i="90"/>
  <c r="G2198" i="90"/>
  <c r="G2197" i="90"/>
  <c r="G2196" i="90"/>
  <c r="G2195" i="90"/>
  <c r="G2194" i="90"/>
  <c r="G2193" i="90"/>
  <c r="G2192" i="90"/>
  <c r="G2191" i="90"/>
  <c r="G2190" i="90"/>
  <c r="G2189" i="90"/>
  <c r="G2188" i="90"/>
  <c r="G2187" i="90"/>
  <c r="G2186" i="90"/>
  <c r="G2185" i="90"/>
  <c r="G2184" i="90"/>
  <c r="G2183" i="90"/>
  <c r="G2182" i="90"/>
  <c r="G2181" i="90"/>
  <c r="G2180" i="90"/>
  <c r="G2179" i="90"/>
  <c r="G2178" i="90"/>
  <c r="G2177" i="90"/>
  <c r="G2176" i="90"/>
  <c r="G2175" i="90"/>
  <c r="G2174" i="90"/>
  <c r="G2173" i="90"/>
  <c r="G2172" i="90"/>
  <c r="G2171" i="90"/>
  <c r="G2170" i="90"/>
  <c r="G2169" i="90"/>
  <c r="G2168" i="90"/>
  <c r="G2167" i="90"/>
  <c r="G2166" i="90"/>
  <c r="G2165" i="90"/>
  <c r="G2164" i="90"/>
  <c r="G2163" i="90"/>
  <c r="G2162" i="90"/>
  <c r="G2161" i="90"/>
  <c r="G2160" i="90"/>
  <c r="G2159" i="90"/>
  <c r="G2158" i="90"/>
  <c r="G2157" i="90"/>
  <c r="G2156" i="90"/>
  <c r="G2155" i="90"/>
  <c r="G2154" i="90"/>
  <c r="G2153" i="90"/>
  <c r="G2152" i="90"/>
  <c r="G2151" i="90"/>
  <c r="G2150" i="90"/>
  <c r="G2149" i="90"/>
  <c r="G2148" i="90"/>
  <c r="G2147" i="90"/>
  <c r="G2146" i="90"/>
  <c r="G2145" i="90"/>
  <c r="G2144" i="90"/>
  <c r="G2143" i="90"/>
  <c r="G2142" i="90"/>
  <c r="G2141" i="90"/>
  <c r="G2140" i="90"/>
  <c r="G2139" i="90"/>
  <c r="G2138" i="90"/>
  <c r="G2137" i="90"/>
  <c r="G2136" i="90"/>
  <c r="G2135" i="90"/>
  <c r="G2134" i="90"/>
  <c r="G2133" i="90"/>
  <c r="G2132" i="90"/>
  <c r="G2131" i="90"/>
  <c r="G2130" i="90"/>
  <c r="G2129" i="90"/>
  <c r="G2128" i="90"/>
  <c r="G2127" i="90"/>
  <c r="G2126" i="90"/>
  <c r="G2125" i="90"/>
  <c r="G2124" i="90"/>
  <c r="G2123" i="90"/>
  <c r="G2122" i="90"/>
  <c r="G2121" i="90"/>
  <c r="G2120" i="90"/>
  <c r="G2119" i="90"/>
  <c r="G2118" i="90"/>
  <c r="G2117" i="90"/>
  <c r="G2116" i="90"/>
  <c r="G2115" i="90"/>
  <c r="G2114" i="90"/>
  <c r="G2113" i="90"/>
  <c r="G2112" i="90"/>
  <c r="G2111" i="90"/>
  <c r="G2110" i="90"/>
  <c r="G2109" i="90"/>
  <c r="G2108" i="90"/>
  <c r="G2107" i="90"/>
  <c r="G2106" i="90"/>
  <c r="G2105" i="90"/>
  <c r="G2104" i="90"/>
  <c r="G2103" i="90"/>
  <c r="G2102" i="90"/>
  <c r="G2101" i="90"/>
  <c r="G2100" i="90"/>
  <c r="G2099" i="90"/>
  <c r="G2098" i="90"/>
  <c r="G2097" i="90"/>
  <c r="G2096" i="90"/>
  <c r="G2095" i="90"/>
  <c r="G2094" i="90"/>
  <c r="G2093" i="90"/>
  <c r="G2092" i="90"/>
  <c r="G2091" i="90"/>
  <c r="G2090" i="90"/>
  <c r="G2089" i="90"/>
  <c r="G2088" i="90"/>
  <c r="G2087" i="90"/>
  <c r="G2086" i="90"/>
  <c r="G2085" i="90"/>
  <c r="G2084" i="90"/>
  <c r="G2083" i="90"/>
  <c r="G2082" i="90"/>
  <c r="G2081" i="90"/>
  <c r="G2080" i="90"/>
  <c r="G2079" i="90"/>
  <c r="G2078" i="90"/>
  <c r="G2077" i="90"/>
  <c r="G2076" i="90"/>
  <c r="G2075" i="90"/>
  <c r="G2074" i="90"/>
  <c r="G2073" i="90"/>
  <c r="G2072" i="90"/>
  <c r="G2071" i="90"/>
  <c r="G2070" i="90"/>
  <c r="G2069" i="90"/>
  <c r="G2068" i="90"/>
  <c r="G2067" i="90"/>
  <c r="G2066" i="90"/>
  <c r="G2065" i="90"/>
  <c r="G2064" i="90"/>
  <c r="G2063" i="90"/>
  <c r="G2062" i="90"/>
  <c r="G2061" i="90"/>
  <c r="G2060" i="90"/>
  <c r="G2059" i="90"/>
  <c r="G2058" i="90"/>
  <c r="G2057" i="90"/>
  <c r="G2056" i="90"/>
  <c r="G2055" i="90"/>
  <c r="G2054" i="90"/>
  <c r="G2053" i="90"/>
  <c r="G2052" i="90"/>
  <c r="G2051" i="90"/>
  <c r="G2050" i="90"/>
  <c r="G2049" i="90"/>
  <c r="G2048" i="90"/>
  <c r="G2047" i="90"/>
  <c r="G2046" i="90"/>
  <c r="G2045" i="90"/>
  <c r="G2044" i="90"/>
  <c r="G2043" i="90"/>
  <c r="G2042" i="90"/>
  <c r="G2041" i="90"/>
  <c r="G2040" i="90"/>
  <c r="G2039" i="90"/>
  <c r="G2038" i="90"/>
  <c r="G2037" i="90"/>
  <c r="G2036" i="90"/>
  <c r="G2035" i="90"/>
  <c r="G2034" i="90"/>
  <c r="G2033" i="90"/>
  <c r="G2032" i="90"/>
  <c r="G2031" i="90"/>
  <c r="G2030" i="90"/>
  <c r="G2029" i="90"/>
  <c r="G2028" i="90"/>
  <c r="G2027" i="90"/>
  <c r="G2026" i="90"/>
  <c r="G2025" i="90"/>
  <c r="G2024" i="90"/>
  <c r="G2023" i="90"/>
  <c r="G2022" i="90"/>
  <c r="G2021" i="90"/>
  <c r="G2020" i="90"/>
  <c r="G2019" i="90"/>
  <c r="G2018" i="90"/>
  <c r="G2017" i="90"/>
  <c r="G2016" i="90"/>
  <c r="G2015" i="90"/>
  <c r="G2014" i="90"/>
  <c r="G2013" i="90"/>
  <c r="G2012" i="90"/>
  <c r="G2011" i="90"/>
  <c r="G2010" i="90"/>
  <c r="G2009" i="90"/>
  <c r="G2008" i="90"/>
  <c r="G2007" i="90"/>
  <c r="G2006" i="90"/>
  <c r="G2005" i="90"/>
  <c r="G2004" i="90"/>
  <c r="G2003" i="90"/>
  <c r="G2002" i="90"/>
  <c r="G2001" i="90"/>
  <c r="G2000" i="90"/>
  <c r="G1999" i="90"/>
  <c r="G1998" i="90"/>
  <c r="G1997" i="90"/>
  <c r="G1996" i="90"/>
  <c r="G1995" i="90"/>
  <c r="G1994" i="90"/>
  <c r="G1993" i="90"/>
  <c r="G1992" i="90"/>
  <c r="G1991" i="90"/>
  <c r="G1990" i="90"/>
  <c r="G1989" i="90"/>
  <c r="G1988" i="90"/>
  <c r="G1987" i="90"/>
  <c r="G1986" i="90"/>
  <c r="G1985" i="90"/>
  <c r="G1984" i="90"/>
  <c r="G1983" i="90"/>
  <c r="G1982" i="90"/>
  <c r="G1981" i="90"/>
  <c r="G1980" i="90"/>
  <c r="G1979" i="90"/>
  <c r="G1978" i="90"/>
  <c r="G1977" i="90"/>
  <c r="G1976" i="90"/>
  <c r="G1975" i="90"/>
  <c r="G1974" i="90"/>
  <c r="G1973" i="90"/>
  <c r="G1972" i="90"/>
  <c r="G1971" i="90"/>
  <c r="G1970" i="90"/>
  <c r="G1969" i="90"/>
  <c r="G1968" i="90"/>
  <c r="G1967" i="90"/>
  <c r="G1966" i="90"/>
  <c r="G1965" i="90"/>
  <c r="G1964" i="90"/>
  <c r="G1963" i="90"/>
  <c r="G1962" i="90"/>
  <c r="G1961" i="90"/>
  <c r="G1960" i="90"/>
  <c r="G1959" i="90"/>
  <c r="G1958" i="90"/>
  <c r="G1957" i="90"/>
  <c r="G1956" i="90"/>
  <c r="G1955" i="90"/>
  <c r="G1954" i="90"/>
  <c r="G1953" i="90"/>
  <c r="G1952" i="90"/>
  <c r="G1951" i="90"/>
  <c r="G1950" i="90"/>
  <c r="G1949" i="90"/>
  <c r="G1948" i="90"/>
  <c r="G1947" i="90"/>
  <c r="G1946" i="90"/>
  <c r="G1945" i="90"/>
  <c r="G1944" i="90"/>
  <c r="G1943" i="90"/>
  <c r="G1942" i="90"/>
  <c r="G1941" i="90"/>
  <c r="G1940" i="90"/>
  <c r="G1939" i="90"/>
  <c r="G1938" i="90"/>
  <c r="G1937" i="90"/>
  <c r="G1936" i="90"/>
  <c r="G1935" i="90"/>
  <c r="G1934" i="90"/>
  <c r="G1933" i="90"/>
  <c r="G1932" i="90"/>
  <c r="G1931" i="90"/>
  <c r="G1930" i="90"/>
  <c r="G1929" i="90"/>
  <c r="G1928" i="90"/>
  <c r="G1927" i="90"/>
  <c r="G1926" i="90"/>
  <c r="G1925" i="90"/>
  <c r="G1924" i="90"/>
  <c r="G1923" i="90"/>
  <c r="G1922" i="90"/>
  <c r="G1921" i="90"/>
  <c r="G1920" i="90"/>
  <c r="G1919" i="90"/>
  <c r="G1918" i="90"/>
  <c r="G1917" i="90"/>
  <c r="G1916" i="90"/>
  <c r="G1915" i="90"/>
  <c r="G1914" i="90"/>
  <c r="G1913" i="90"/>
  <c r="G1912" i="90"/>
  <c r="G1911" i="90"/>
  <c r="G1910" i="90"/>
  <c r="G1909" i="90"/>
  <c r="G1908" i="90"/>
  <c r="G1907" i="90"/>
  <c r="G1906" i="90"/>
  <c r="G1905" i="90"/>
  <c r="G1904" i="90"/>
  <c r="G1903" i="90"/>
  <c r="G1902" i="90"/>
  <c r="G1901" i="90"/>
  <c r="G1900" i="90"/>
  <c r="G1899" i="90"/>
  <c r="G1898" i="90"/>
  <c r="G1897" i="90"/>
  <c r="G1896" i="90"/>
  <c r="G1895" i="90"/>
  <c r="G1894" i="90"/>
  <c r="G1893" i="90"/>
  <c r="G1892" i="90"/>
  <c r="G1891" i="90"/>
  <c r="G1890" i="90"/>
  <c r="G1889" i="90"/>
  <c r="G1888" i="90"/>
  <c r="G1887" i="90"/>
  <c r="G1886" i="90"/>
  <c r="G1885" i="90"/>
  <c r="G1884" i="90"/>
  <c r="G1883" i="90"/>
  <c r="G1882" i="90"/>
  <c r="G1881" i="90"/>
  <c r="G1880" i="90"/>
  <c r="G1879" i="90"/>
  <c r="G1878" i="90"/>
  <c r="G1877" i="90"/>
  <c r="G1876" i="90"/>
  <c r="G1875" i="90"/>
  <c r="G1874" i="90"/>
  <c r="G1873" i="90"/>
  <c r="G1872" i="90"/>
  <c r="G1871" i="90"/>
  <c r="G1870" i="90"/>
  <c r="G1869" i="90"/>
  <c r="G1868" i="90"/>
  <c r="G1867" i="90"/>
  <c r="G1866" i="90"/>
  <c r="G1865" i="90"/>
  <c r="G1864" i="90"/>
  <c r="G1863" i="90"/>
  <c r="G1862" i="90"/>
  <c r="G1861" i="90"/>
  <c r="G1860" i="90"/>
  <c r="G1859" i="90"/>
  <c r="G1858" i="90"/>
  <c r="G1857" i="90"/>
  <c r="G1856" i="90"/>
  <c r="G1855" i="90"/>
  <c r="G1854" i="90"/>
  <c r="G1853" i="90"/>
  <c r="G1852" i="90"/>
  <c r="G1851" i="90"/>
  <c r="G1850" i="90"/>
  <c r="G1849" i="90"/>
  <c r="G1848" i="90"/>
  <c r="G1847" i="90"/>
  <c r="G1846" i="90"/>
  <c r="G1845" i="90"/>
  <c r="G1844" i="90"/>
  <c r="G1843" i="90"/>
  <c r="G1842" i="90"/>
  <c r="G1841" i="90"/>
  <c r="G1840" i="90"/>
  <c r="G1839" i="90"/>
  <c r="G1838" i="90"/>
  <c r="G1837" i="90"/>
  <c r="G1836" i="90"/>
  <c r="G1835" i="90"/>
  <c r="G1834" i="90"/>
  <c r="G1833" i="90"/>
  <c r="G1832" i="90"/>
  <c r="G1831" i="90"/>
  <c r="G1830" i="90"/>
  <c r="G1829" i="90"/>
  <c r="G1828" i="90"/>
  <c r="G1827" i="90"/>
  <c r="G1826" i="90"/>
  <c r="G1825" i="90"/>
  <c r="G1824" i="90"/>
  <c r="G1823" i="90"/>
  <c r="G1822" i="90"/>
  <c r="G1821" i="90"/>
  <c r="G1820" i="90"/>
  <c r="G1819" i="90"/>
  <c r="G1818" i="90"/>
  <c r="G1817" i="90"/>
  <c r="G1816" i="90"/>
  <c r="G1815" i="90"/>
  <c r="G1814" i="90"/>
  <c r="G1813" i="90"/>
  <c r="G1812" i="90"/>
  <c r="G1811" i="90"/>
  <c r="G1810" i="90"/>
  <c r="G1809" i="90"/>
  <c r="G1808" i="90"/>
  <c r="G1807" i="90"/>
  <c r="G1806" i="90"/>
  <c r="G1805" i="90"/>
  <c r="G1804" i="90"/>
  <c r="G1803" i="90"/>
  <c r="G1802" i="90"/>
  <c r="G1801" i="90"/>
  <c r="G1800" i="90"/>
  <c r="G1799" i="90"/>
  <c r="G1798" i="90"/>
  <c r="G1797" i="90"/>
  <c r="G1796" i="90"/>
  <c r="G1795" i="90"/>
  <c r="G1794" i="90"/>
  <c r="G1793" i="90"/>
  <c r="G1792" i="90"/>
  <c r="G1791" i="90"/>
  <c r="G1790" i="90"/>
  <c r="G1789" i="90"/>
  <c r="G1788" i="90"/>
  <c r="G1787" i="90"/>
  <c r="G1786" i="90"/>
  <c r="G1785" i="90"/>
  <c r="G1784" i="90"/>
  <c r="G1783" i="90"/>
  <c r="G1782" i="90"/>
  <c r="G1781" i="90"/>
  <c r="G1780" i="90"/>
  <c r="G1779" i="90"/>
  <c r="G1778" i="90"/>
  <c r="G1777" i="90"/>
  <c r="G1776" i="90"/>
  <c r="G1775" i="90"/>
  <c r="G1774" i="90"/>
  <c r="G1773" i="90"/>
  <c r="G1772" i="90"/>
  <c r="G1771" i="90"/>
  <c r="G1770" i="90"/>
  <c r="G1769" i="90"/>
  <c r="G1768" i="90"/>
  <c r="G1767" i="90"/>
  <c r="G1766" i="90"/>
  <c r="G1765" i="90"/>
  <c r="G1764" i="90"/>
  <c r="G1763" i="90"/>
  <c r="G1762" i="90"/>
  <c r="G1761" i="90"/>
  <c r="G1760" i="90"/>
  <c r="G1759" i="90"/>
  <c r="G1758" i="90"/>
  <c r="G1757" i="90"/>
  <c r="G1756" i="90"/>
  <c r="G1755" i="90"/>
  <c r="G1754" i="90"/>
  <c r="G1753" i="90"/>
  <c r="G1752" i="90"/>
  <c r="G1751" i="90"/>
  <c r="G1750" i="90"/>
  <c r="G1749" i="90"/>
  <c r="G1748" i="90"/>
  <c r="G1747" i="90"/>
  <c r="G1746" i="90"/>
  <c r="G1745" i="90"/>
  <c r="G1744" i="90"/>
  <c r="G1743" i="90"/>
  <c r="G1742" i="90"/>
  <c r="G1741" i="90"/>
  <c r="G1740" i="90"/>
  <c r="G1739" i="90"/>
  <c r="G1738" i="90"/>
  <c r="G1737" i="90"/>
  <c r="G1736" i="90"/>
  <c r="G1735" i="90"/>
  <c r="G1734" i="90"/>
  <c r="G1733" i="90"/>
  <c r="G1732" i="90"/>
  <c r="G1731" i="90"/>
  <c r="G1730" i="90"/>
  <c r="G1729" i="90"/>
  <c r="G1728" i="90"/>
  <c r="G1727" i="90"/>
  <c r="G1726" i="90"/>
  <c r="G1725" i="90"/>
  <c r="G1724" i="90"/>
  <c r="G1723" i="90"/>
  <c r="G1722" i="90"/>
  <c r="G1721" i="90"/>
  <c r="G1720" i="90"/>
  <c r="G1719" i="90"/>
  <c r="G1718" i="90"/>
  <c r="G1717" i="90"/>
  <c r="G1716" i="90"/>
  <c r="G1715" i="90"/>
  <c r="G1714" i="90"/>
  <c r="G1713" i="90"/>
  <c r="G1712" i="90"/>
  <c r="G1711" i="90"/>
  <c r="G1710" i="90"/>
  <c r="G1709" i="90"/>
  <c r="G1708" i="90"/>
  <c r="G1707" i="90"/>
  <c r="G1706" i="90"/>
  <c r="G1705" i="90"/>
  <c r="G1704" i="90"/>
  <c r="G1703" i="90"/>
  <c r="G1702" i="90"/>
  <c r="G1701" i="90"/>
  <c r="G1700" i="90"/>
  <c r="G1699" i="90"/>
  <c r="G1698" i="90"/>
  <c r="G1697" i="90"/>
  <c r="G1696" i="90"/>
  <c r="G1695" i="90"/>
  <c r="G1694" i="90"/>
  <c r="G1693" i="90"/>
  <c r="G1692" i="90"/>
  <c r="G1691" i="90"/>
  <c r="G1690" i="90"/>
  <c r="G1689" i="90"/>
  <c r="G1688" i="90"/>
  <c r="G1687" i="90"/>
  <c r="G1686" i="90"/>
  <c r="G1685" i="90"/>
  <c r="G1684" i="90"/>
  <c r="G1683" i="90"/>
  <c r="G1682" i="90"/>
  <c r="G1681" i="90"/>
  <c r="G1680" i="90"/>
  <c r="G1679" i="90"/>
  <c r="G1678" i="90"/>
  <c r="G1677" i="90"/>
  <c r="G1676" i="90"/>
  <c r="G1675" i="90"/>
  <c r="G1674" i="90"/>
  <c r="G1673" i="90"/>
  <c r="G1672" i="90"/>
  <c r="G1671" i="90"/>
  <c r="G1670" i="90"/>
  <c r="G1669" i="90"/>
  <c r="G1668" i="90"/>
  <c r="G1667" i="90"/>
  <c r="G1666" i="90"/>
  <c r="G1665" i="90"/>
  <c r="G1664" i="90"/>
  <c r="G1663" i="90"/>
  <c r="G1662" i="90"/>
  <c r="G1661" i="90"/>
  <c r="G1660" i="90"/>
  <c r="G1659" i="90"/>
  <c r="G1658" i="90"/>
  <c r="G1657" i="90"/>
  <c r="G1656" i="90"/>
  <c r="G1655" i="90"/>
  <c r="G1654" i="90"/>
  <c r="G1653" i="90"/>
  <c r="G1652" i="90"/>
  <c r="G1651" i="90"/>
  <c r="G1650" i="90"/>
  <c r="G1649" i="90"/>
  <c r="G1648" i="90"/>
  <c r="G1647" i="90"/>
  <c r="G1646" i="90"/>
  <c r="G1645" i="90"/>
  <c r="G1644" i="90"/>
  <c r="G1643" i="90"/>
  <c r="G1642" i="90"/>
  <c r="G1641" i="90"/>
  <c r="G1640" i="90"/>
  <c r="G1639" i="90"/>
  <c r="G1638" i="90"/>
  <c r="G1637" i="90"/>
  <c r="G1636" i="90"/>
  <c r="G1635" i="90"/>
  <c r="G1634" i="90"/>
  <c r="G1633" i="90"/>
  <c r="G1632" i="90"/>
  <c r="G1631" i="90"/>
  <c r="G1630" i="90"/>
  <c r="G1629" i="90"/>
  <c r="G1628" i="90"/>
  <c r="G1627" i="90"/>
  <c r="G1626" i="90"/>
  <c r="G1625" i="90"/>
  <c r="G1624" i="90"/>
  <c r="G1623" i="90"/>
  <c r="G1622" i="90"/>
  <c r="G1621" i="90"/>
  <c r="G1620" i="90"/>
  <c r="G1619" i="90"/>
  <c r="G1618" i="90"/>
  <c r="G1617" i="90"/>
  <c r="G1616" i="90"/>
  <c r="G1615" i="90"/>
  <c r="G1614" i="90"/>
  <c r="G1613" i="90"/>
  <c r="G1612" i="90"/>
  <c r="G1611" i="90"/>
  <c r="G1610" i="90"/>
  <c r="G1609" i="90"/>
  <c r="G1608" i="90"/>
  <c r="G1607" i="90"/>
  <c r="G1606" i="90"/>
  <c r="G1605" i="90"/>
  <c r="G1604" i="90"/>
  <c r="G1603" i="90"/>
  <c r="G1602" i="90"/>
  <c r="G1601" i="90"/>
  <c r="G1600" i="90"/>
  <c r="G1599" i="90"/>
  <c r="G1598" i="90"/>
  <c r="G1597" i="90"/>
  <c r="G1596" i="90"/>
  <c r="G1595" i="90"/>
  <c r="G1594" i="90"/>
  <c r="G1593" i="90"/>
  <c r="G1592" i="90"/>
  <c r="G1591" i="90"/>
  <c r="G1590" i="90"/>
  <c r="G1589" i="90"/>
  <c r="G1588" i="90"/>
  <c r="G1587" i="90"/>
  <c r="G1586" i="90"/>
  <c r="G1585" i="90"/>
  <c r="G1584" i="90"/>
  <c r="G1583" i="90"/>
  <c r="G1582" i="90"/>
  <c r="G1581" i="90"/>
  <c r="G1580" i="90"/>
  <c r="G1579" i="90"/>
  <c r="G1578" i="90"/>
  <c r="G1577" i="90"/>
  <c r="G1576" i="90"/>
  <c r="G1575" i="90"/>
  <c r="G1574" i="90"/>
  <c r="G1573" i="90"/>
  <c r="G1572" i="90"/>
  <c r="G1571" i="90"/>
  <c r="G1570" i="90"/>
  <c r="G1569" i="90"/>
  <c r="G1568" i="90"/>
  <c r="G1567" i="90"/>
  <c r="G1566" i="90"/>
  <c r="G1565" i="90"/>
  <c r="G1564" i="90"/>
  <c r="G1563" i="90"/>
  <c r="G1562" i="90"/>
  <c r="G1561" i="90"/>
  <c r="G1560" i="90"/>
  <c r="G1559" i="90"/>
  <c r="G1558" i="90"/>
  <c r="G1557" i="90"/>
  <c r="G1556" i="90"/>
  <c r="G1555" i="90"/>
  <c r="G1554" i="90"/>
  <c r="G1553" i="90"/>
  <c r="G1552" i="90"/>
  <c r="G1551" i="90"/>
  <c r="G1550" i="90"/>
  <c r="G1549" i="90"/>
  <c r="G1548" i="90"/>
  <c r="G1547" i="90"/>
  <c r="G1546" i="90"/>
  <c r="G1545" i="90"/>
  <c r="G1544" i="90"/>
  <c r="G1543" i="90"/>
  <c r="G1542" i="90"/>
  <c r="G1541" i="90"/>
  <c r="G1540" i="90"/>
  <c r="G1539" i="90"/>
  <c r="G1538" i="90"/>
  <c r="G1537" i="90"/>
  <c r="G1536" i="90"/>
  <c r="G1535" i="90"/>
  <c r="G1534" i="90"/>
  <c r="G1533" i="90"/>
  <c r="G1532" i="90"/>
  <c r="G1531" i="90"/>
  <c r="G1530" i="90"/>
  <c r="G1529" i="90"/>
  <c r="G1528" i="90"/>
  <c r="G1527" i="90"/>
  <c r="G1526" i="90"/>
  <c r="G1525" i="90"/>
  <c r="G1524" i="90"/>
  <c r="G1523" i="90"/>
  <c r="G1522" i="90"/>
  <c r="G1521" i="90"/>
  <c r="G1520" i="90"/>
  <c r="G1519" i="90"/>
  <c r="G1518" i="90"/>
  <c r="G1517" i="90"/>
  <c r="G1516" i="90"/>
  <c r="G1515" i="90"/>
  <c r="G1514" i="90"/>
  <c r="G1513" i="90"/>
  <c r="G1512" i="90"/>
  <c r="G1511" i="90"/>
  <c r="G1510" i="90"/>
  <c r="G1509" i="90"/>
  <c r="G1508" i="90"/>
  <c r="G1507" i="90"/>
  <c r="G1506" i="90"/>
  <c r="G1505" i="90"/>
  <c r="G1504" i="90"/>
  <c r="G1503" i="90"/>
  <c r="G1502" i="90"/>
  <c r="G1501" i="90"/>
  <c r="G1500" i="90"/>
  <c r="G1499" i="90"/>
  <c r="G1498" i="90"/>
  <c r="G1497" i="90"/>
  <c r="G1496" i="90"/>
  <c r="G1495" i="90"/>
  <c r="G1494" i="90"/>
  <c r="G1493" i="90"/>
  <c r="G1492" i="90"/>
  <c r="G1491" i="90"/>
  <c r="G1490" i="90"/>
  <c r="G1489" i="90"/>
  <c r="G1488" i="90"/>
  <c r="G1487" i="90"/>
  <c r="G1486" i="90"/>
  <c r="G1485" i="90"/>
  <c r="G1484" i="90"/>
  <c r="G1483" i="90"/>
  <c r="G1482" i="90"/>
  <c r="G1481" i="90"/>
  <c r="G1480" i="90"/>
  <c r="G1479" i="90"/>
  <c r="G1478" i="90"/>
  <c r="G1477" i="90"/>
  <c r="G1476" i="90"/>
  <c r="G1475" i="90"/>
  <c r="G1474" i="90"/>
  <c r="G1473" i="90"/>
  <c r="G1472" i="90"/>
  <c r="G1471" i="90"/>
  <c r="G1470" i="90"/>
  <c r="G1469" i="90"/>
  <c r="G1468" i="90"/>
  <c r="G1467" i="90"/>
  <c r="G1466" i="90"/>
  <c r="G1465" i="90"/>
  <c r="G1464" i="90"/>
  <c r="G1463" i="90"/>
  <c r="G1462" i="90"/>
  <c r="G1461" i="90"/>
  <c r="G1460" i="90"/>
  <c r="G1459" i="90"/>
  <c r="G1458" i="90"/>
  <c r="G1457" i="90"/>
  <c r="G1456" i="90"/>
  <c r="G1455" i="90"/>
  <c r="G1454" i="90"/>
  <c r="G1453" i="90"/>
  <c r="G1452" i="90"/>
  <c r="G1451" i="90"/>
  <c r="G1450" i="90"/>
  <c r="G1449" i="90"/>
  <c r="G1448" i="90"/>
  <c r="G1447" i="90"/>
  <c r="G1446" i="90"/>
  <c r="G1445" i="90"/>
  <c r="G1444" i="90"/>
  <c r="G1443" i="90"/>
  <c r="G1442" i="90"/>
  <c r="G1441" i="90"/>
  <c r="G1440" i="90"/>
  <c r="G1439" i="90"/>
  <c r="G1438" i="90"/>
  <c r="G1437" i="90"/>
  <c r="G1436" i="90"/>
  <c r="G1435" i="90"/>
  <c r="G1434" i="90"/>
  <c r="G1433" i="90"/>
  <c r="G1432" i="90"/>
  <c r="G1431" i="90"/>
  <c r="G1430" i="90"/>
  <c r="G1429" i="90"/>
  <c r="G1428" i="90"/>
  <c r="G1427" i="90"/>
  <c r="G1426" i="90"/>
  <c r="G1425" i="90"/>
  <c r="G1424" i="90"/>
  <c r="G1423" i="90"/>
  <c r="G1422" i="90"/>
  <c r="G1421" i="90"/>
  <c r="G1420" i="90"/>
  <c r="G1419" i="90"/>
  <c r="G1418" i="90"/>
  <c r="G1417" i="90"/>
  <c r="G1416" i="90"/>
  <c r="G1415" i="90"/>
  <c r="G1414" i="90"/>
  <c r="G1413" i="90"/>
  <c r="G1412" i="90"/>
  <c r="G1411" i="90"/>
  <c r="G1410" i="90"/>
  <c r="G1409" i="90"/>
  <c r="G1408" i="90"/>
  <c r="G1407" i="90"/>
  <c r="G1406" i="90"/>
  <c r="G1405" i="90"/>
  <c r="G1404" i="90"/>
  <c r="G1403" i="90"/>
  <c r="G1402" i="90"/>
  <c r="G1401" i="90"/>
  <c r="G1400" i="90"/>
  <c r="G1399" i="90"/>
  <c r="G1398" i="90"/>
  <c r="G1397" i="90"/>
  <c r="G1396" i="90"/>
  <c r="G1395" i="90"/>
  <c r="G1394" i="90"/>
  <c r="G1393" i="90"/>
  <c r="G1392" i="90"/>
  <c r="G1391" i="90"/>
  <c r="G1390" i="90"/>
  <c r="G1389" i="90"/>
  <c r="G1388" i="90"/>
  <c r="G1387" i="90"/>
  <c r="G1386" i="90"/>
  <c r="G1385" i="90"/>
  <c r="G1384" i="90"/>
  <c r="G1383" i="90"/>
  <c r="G1382" i="90"/>
  <c r="G1381" i="90"/>
  <c r="G1380" i="90"/>
  <c r="G1379" i="90"/>
  <c r="G1378" i="90"/>
  <c r="G1377" i="90"/>
  <c r="G1376" i="90"/>
  <c r="G1375" i="90"/>
  <c r="G1374" i="90"/>
  <c r="G1373" i="90"/>
  <c r="G1372" i="90"/>
  <c r="G1371" i="90"/>
  <c r="G1370" i="90"/>
  <c r="G1369" i="90"/>
  <c r="G1368" i="90"/>
  <c r="G1367" i="90"/>
  <c r="G1366" i="90"/>
  <c r="G1365" i="90"/>
  <c r="G1364" i="90"/>
  <c r="G1363" i="90"/>
  <c r="G1362" i="90"/>
  <c r="G1361" i="90"/>
  <c r="G1360" i="90"/>
  <c r="G1359" i="90"/>
  <c r="G1358" i="90"/>
  <c r="G1357" i="90"/>
  <c r="G1356" i="90"/>
  <c r="G1355" i="90"/>
  <c r="G1354" i="90"/>
  <c r="G1353" i="90"/>
  <c r="G1352" i="90"/>
  <c r="G1351" i="90"/>
  <c r="G1350" i="90"/>
  <c r="G1349" i="90"/>
  <c r="G1348" i="90"/>
  <c r="G1347" i="90"/>
  <c r="G1346" i="90"/>
  <c r="G1345" i="90"/>
  <c r="G1344" i="90"/>
  <c r="G1343" i="90"/>
  <c r="G1342" i="90"/>
  <c r="G1341" i="90"/>
  <c r="G1340" i="90"/>
  <c r="G1339" i="90"/>
  <c r="G1338" i="90"/>
  <c r="G1337" i="90"/>
  <c r="G1336" i="90"/>
  <c r="G1335" i="90"/>
  <c r="G1334" i="90"/>
  <c r="G1333" i="90"/>
  <c r="G1332" i="90"/>
  <c r="G1331" i="90"/>
  <c r="G1330" i="90"/>
  <c r="G1329" i="90"/>
  <c r="G1328" i="90"/>
  <c r="G1327" i="90"/>
  <c r="G1326" i="90"/>
  <c r="G1325" i="90"/>
  <c r="G1324" i="90"/>
  <c r="G1323" i="90"/>
  <c r="G1322" i="90"/>
  <c r="G1321" i="90"/>
  <c r="G1320" i="90"/>
  <c r="G1319" i="90"/>
  <c r="G1318" i="90"/>
  <c r="G1317" i="90"/>
  <c r="G1316" i="90"/>
  <c r="G1315" i="90"/>
  <c r="G1314" i="90"/>
  <c r="G1313" i="90"/>
  <c r="G1312" i="90"/>
  <c r="G1311" i="90"/>
  <c r="G1310" i="90"/>
  <c r="G1309" i="90"/>
  <c r="G1308" i="90"/>
  <c r="G1307" i="90"/>
  <c r="G1306" i="90"/>
  <c r="G1305" i="90"/>
  <c r="G1304" i="90"/>
  <c r="G1303" i="90"/>
  <c r="G1302" i="90"/>
  <c r="G1301" i="90"/>
  <c r="G1300" i="90"/>
  <c r="G1299" i="90"/>
  <c r="G1298" i="90"/>
  <c r="G1297" i="90"/>
  <c r="G1296" i="90"/>
  <c r="G1295" i="90"/>
  <c r="G1294" i="90"/>
  <c r="G1293" i="90"/>
  <c r="G1292" i="90"/>
  <c r="G1291" i="90"/>
  <c r="G1290" i="90"/>
  <c r="G1289" i="90"/>
  <c r="G1288" i="90"/>
  <c r="G1287" i="90"/>
  <c r="G1286" i="90"/>
  <c r="G1285" i="90"/>
  <c r="G1284" i="90"/>
  <c r="G1283" i="90"/>
  <c r="G1282" i="90"/>
  <c r="G1281" i="90"/>
  <c r="G1280" i="90"/>
  <c r="G1279" i="90"/>
  <c r="G1278" i="90"/>
  <c r="G1277" i="90"/>
  <c r="G1276" i="90"/>
  <c r="G1275" i="90"/>
  <c r="G1274" i="90"/>
  <c r="G1273" i="90"/>
  <c r="G1272" i="90"/>
  <c r="G1271" i="90"/>
  <c r="G1270" i="90"/>
  <c r="G1269" i="90"/>
  <c r="G1268" i="90"/>
  <c r="G1267" i="90"/>
  <c r="G1266" i="90"/>
  <c r="G1265" i="90"/>
  <c r="G1264" i="90"/>
  <c r="G1263" i="90"/>
  <c r="G1262" i="90"/>
  <c r="G1261" i="90"/>
  <c r="G1260" i="90"/>
  <c r="G1259" i="90"/>
  <c r="G1258" i="90"/>
  <c r="G1257" i="90"/>
  <c r="G1256" i="90"/>
  <c r="G1255" i="90"/>
  <c r="G1254" i="90"/>
  <c r="G1253" i="90"/>
  <c r="G1252" i="90"/>
  <c r="G1251" i="90"/>
  <c r="G1250" i="90"/>
  <c r="G1249" i="90"/>
  <c r="G1248" i="90"/>
  <c r="G1247" i="90"/>
  <c r="G1246" i="90"/>
  <c r="G1245" i="90"/>
  <c r="G1244" i="90"/>
  <c r="G1243" i="90"/>
  <c r="G1242" i="90"/>
  <c r="G1241" i="90"/>
  <c r="G1240" i="90"/>
  <c r="G1239" i="90"/>
  <c r="G1238" i="90"/>
  <c r="G1237" i="90"/>
  <c r="G1236" i="90"/>
  <c r="G1235" i="90"/>
  <c r="G1234" i="90"/>
  <c r="G1233" i="90"/>
  <c r="G1232" i="90"/>
  <c r="G1231" i="90"/>
  <c r="G1230" i="90"/>
  <c r="G1229" i="90"/>
  <c r="G1228" i="90"/>
  <c r="G1227" i="90"/>
  <c r="G1226" i="90"/>
  <c r="G1225" i="90"/>
  <c r="G1224" i="90"/>
  <c r="G1223" i="90"/>
  <c r="G1222" i="90"/>
  <c r="G1221" i="90"/>
  <c r="G1220" i="90"/>
  <c r="G1219" i="90"/>
  <c r="G1218" i="90"/>
  <c r="G1217" i="90"/>
  <c r="G1216" i="90"/>
  <c r="G1215" i="90"/>
  <c r="G1214" i="90"/>
  <c r="G1213" i="90"/>
  <c r="G1212" i="90"/>
  <c r="G1211" i="90"/>
  <c r="G1210" i="90"/>
  <c r="G1209" i="90"/>
  <c r="G1208" i="90"/>
  <c r="G1207" i="90"/>
  <c r="G1206" i="90"/>
  <c r="G1205" i="90"/>
  <c r="G1204" i="90"/>
  <c r="G1203" i="90"/>
  <c r="G1202" i="90"/>
  <c r="G1201" i="90"/>
  <c r="G1200" i="90"/>
  <c r="G1199" i="90"/>
  <c r="G1198" i="90"/>
  <c r="G1197" i="90"/>
  <c r="G1196" i="90"/>
  <c r="G1195" i="90"/>
  <c r="G1194" i="90"/>
  <c r="G1193" i="90"/>
  <c r="G1192" i="90"/>
  <c r="G1191" i="90"/>
  <c r="G1190" i="90"/>
  <c r="G1189" i="90"/>
  <c r="G1188" i="90"/>
  <c r="G1187" i="90"/>
  <c r="G1186" i="90"/>
  <c r="G1185" i="90"/>
  <c r="G1184" i="90"/>
  <c r="G1183" i="90"/>
  <c r="G1182" i="90"/>
  <c r="G1181" i="90"/>
  <c r="G1180" i="90"/>
  <c r="G1179" i="90"/>
  <c r="G1178" i="90"/>
  <c r="G1177" i="90"/>
  <c r="G1176" i="90"/>
  <c r="G1175" i="90"/>
  <c r="G1174" i="90"/>
  <c r="G1173" i="90"/>
  <c r="G1172" i="90"/>
  <c r="G1171" i="90"/>
  <c r="G1170" i="90"/>
  <c r="G1169" i="90"/>
  <c r="G1168" i="90"/>
  <c r="G1167" i="90"/>
  <c r="G1166" i="90"/>
  <c r="G1165" i="90"/>
  <c r="G1164" i="90"/>
  <c r="G1163" i="90"/>
  <c r="G1162" i="90"/>
  <c r="G1161" i="90"/>
  <c r="G1160" i="90"/>
  <c r="G1159" i="90"/>
  <c r="G1158" i="90"/>
  <c r="G1157" i="90"/>
  <c r="G1156" i="90"/>
  <c r="T1155" i="90"/>
  <c r="R1155" i="90"/>
  <c r="G1155" i="90"/>
  <c r="T1154" i="90"/>
  <c r="R1154" i="90"/>
  <c r="G1154" i="90"/>
  <c r="S1154" i="90" s="1"/>
  <c r="T1153" i="90"/>
  <c r="R1153" i="90"/>
  <c r="G1153" i="90"/>
  <c r="Q1153" i="90" s="1"/>
  <c r="T1152" i="90"/>
  <c r="R1152" i="90"/>
  <c r="G1152" i="90"/>
  <c r="T1151" i="90"/>
  <c r="R1151" i="90"/>
  <c r="G1151" i="90"/>
  <c r="T1150" i="90"/>
  <c r="R1150" i="90"/>
  <c r="G1150" i="90"/>
  <c r="T1149" i="90"/>
  <c r="R1149" i="90"/>
  <c r="G1149" i="90"/>
  <c r="T1148" i="90"/>
  <c r="R1148" i="90"/>
  <c r="G1148" i="90"/>
  <c r="T1147" i="90"/>
  <c r="R1147" i="90"/>
  <c r="G1147" i="90"/>
  <c r="T1146" i="90"/>
  <c r="R1146" i="90"/>
  <c r="G1146" i="90"/>
  <c r="S1146" i="90" s="1"/>
  <c r="T1145" i="90"/>
  <c r="R1145" i="90"/>
  <c r="G1145" i="90"/>
  <c r="Q1145" i="90" s="1"/>
  <c r="T1144" i="90"/>
  <c r="R1144" i="90"/>
  <c r="G1144" i="90"/>
  <c r="T1143" i="90"/>
  <c r="R1143" i="90"/>
  <c r="G1143" i="90"/>
  <c r="T1142" i="90"/>
  <c r="R1142" i="90"/>
  <c r="G1142" i="90"/>
  <c r="S1142" i="90" s="1"/>
  <c r="T1141" i="90"/>
  <c r="R1141" i="90"/>
  <c r="G1141" i="90"/>
  <c r="T1140" i="90"/>
  <c r="R1140" i="90"/>
  <c r="G1140" i="90"/>
  <c r="T1139" i="90"/>
  <c r="R1139" i="90"/>
  <c r="G1139" i="90"/>
  <c r="T1138" i="90"/>
  <c r="R1138" i="90"/>
  <c r="G1138" i="90"/>
  <c r="S1138" i="90" s="1"/>
  <c r="T1137" i="90"/>
  <c r="R1137" i="90"/>
  <c r="G1137" i="90"/>
  <c r="Q1137" i="90" s="1"/>
  <c r="T1136" i="90"/>
  <c r="R1136" i="90"/>
  <c r="G1136" i="90"/>
  <c r="T1135" i="90"/>
  <c r="R1135" i="90"/>
  <c r="G1135" i="90"/>
  <c r="T1134" i="90"/>
  <c r="R1134" i="90"/>
  <c r="G1134" i="90"/>
  <c r="T1133" i="90"/>
  <c r="R1133" i="90"/>
  <c r="G1133" i="90"/>
  <c r="S1133" i="90" s="1"/>
  <c r="T1132" i="90"/>
  <c r="R1132" i="90"/>
  <c r="G1132" i="90"/>
  <c r="T1131" i="90"/>
  <c r="R1131" i="90"/>
  <c r="G1131" i="90"/>
  <c r="S1131" i="90" s="1"/>
  <c r="T1130" i="90"/>
  <c r="R1130" i="90"/>
  <c r="G1130" i="90"/>
  <c r="S1130" i="90" s="1"/>
  <c r="T1129" i="90"/>
  <c r="R1129" i="90"/>
  <c r="G1129" i="90"/>
  <c r="T1128" i="90"/>
  <c r="R1128" i="90"/>
  <c r="G1128" i="90"/>
  <c r="T1127" i="90"/>
  <c r="R1127" i="90"/>
  <c r="G1127" i="90"/>
  <c r="S1127" i="90" s="1"/>
  <c r="T1126" i="90"/>
  <c r="R1126" i="90"/>
  <c r="G1126" i="90"/>
  <c r="S1126" i="90" s="1"/>
  <c r="T1125" i="90"/>
  <c r="R1125" i="90"/>
  <c r="G1125" i="90"/>
  <c r="Q1125" i="90" s="1"/>
  <c r="T1124" i="90"/>
  <c r="R1124" i="90"/>
  <c r="G1124" i="90"/>
  <c r="T1123" i="90"/>
  <c r="R1123" i="90"/>
  <c r="G1123" i="90"/>
  <c r="T1122" i="90"/>
  <c r="R1122" i="90"/>
  <c r="G1122" i="90"/>
  <c r="S1122" i="90" s="1"/>
  <c r="T1121" i="90"/>
  <c r="R1121" i="90"/>
  <c r="G1121" i="90"/>
  <c r="T1120" i="90"/>
  <c r="R1120" i="90"/>
  <c r="G1120" i="90"/>
  <c r="T1119" i="90"/>
  <c r="R1119" i="90"/>
  <c r="G1119" i="90"/>
  <c r="S1119" i="90" s="1"/>
  <c r="T1118" i="90"/>
  <c r="R1118" i="90"/>
  <c r="G1118" i="90"/>
  <c r="S1118" i="90" s="1"/>
  <c r="T1117" i="90"/>
  <c r="R1117" i="90"/>
  <c r="G1117" i="90"/>
  <c r="Q1117" i="90" s="1"/>
  <c r="T1116" i="90"/>
  <c r="R1116" i="90"/>
  <c r="G1116" i="90"/>
  <c r="T1115" i="90"/>
  <c r="R1115" i="90"/>
  <c r="G1115" i="90"/>
  <c r="T1114" i="90"/>
  <c r="R1114" i="90"/>
  <c r="G1114" i="90"/>
  <c r="S1114" i="90" s="1"/>
  <c r="T1113" i="90"/>
  <c r="R1113" i="90"/>
  <c r="G1113" i="90"/>
  <c r="T1112" i="90"/>
  <c r="R1112" i="90"/>
  <c r="G1112" i="90"/>
  <c r="T1111" i="90"/>
  <c r="R1111" i="90"/>
  <c r="G1111" i="90"/>
  <c r="T1110" i="90"/>
  <c r="R1110" i="90"/>
  <c r="G1110" i="90"/>
  <c r="T1109" i="90"/>
  <c r="R1109" i="90"/>
  <c r="G1109" i="90"/>
  <c r="T1108" i="90"/>
  <c r="R1108" i="90"/>
  <c r="G1108" i="90"/>
  <c r="T1107" i="90"/>
  <c r="R1107" i="90"/>
  <c r="G1107" i="90"/>
  <c r="T1106" i="90"/>
  <c r="R1106" i="90"/>
  <c r="G1106" i="90"/>
  <c r="S1106" i="90" s="1"/>
  <c r="T1105" i="90"/>
  <c r="R1105" i="90"/>
  <c r="G1105" i="90"/>
  <c r="T1104" i="90"/>
  <c r="R1104" i="90"/>
  <c r="G1104" i="90"/>
  <c r="T1103" i="90"/>
  <c r="R1103" i="90"/>
  <c r="G1103" i="90"/>
  <c r="S1103" i="90" s="1"/>
  <c r="T1102" i="90"/>
  <c r="R1102" i="90"/>
  <c r="G1102" i="90"/>
  <c r="S1102" i="90" s="1"/>
  <c r="T1101" i="90"/>
  <c r="R1101" i="90"/>
  <c r="G1101" i="90"/>
  <c r="Q1101" i="90" s="1"/>
  <c r="T1100" i="90"/>
  <c r="R1100" i="90"/>
  <c r="G1100" i="90"/>
  <c r="T1099" i="90"/>
  <c r="R1099" i="90"/>
  <c r="G1099" i="90"/>
  <c r="T1098" i="90"/>
  <c r="R1098" i="90"/>
  <c r="G1098" i="90"/>
  <c r="S1098" i="90" s="1"/>
  <c r="T1097" i="90"/>
  <c r="R1097" i="90"/>
  <c r="G1097" i="90"/>
  <c r="T1096" i="90"/>
  <c r="R1096" i="90"/>
  <c r="G1096" i="90"/>
  <c r="T1095" i="90"/>
  <c r="R1095" i="90"/>
  <c r="G1095" i="90"/>
  <c r="S1095" i="90" s="1"/>
  <c r="T1094" i="90"/>
  <c r="R1094" i="90"/>
  <c r="G1094" i="90"/>
  <c r="S1094" i="90" s="1"/>
  <c r="T1093" i="90"/>
  <c r="R1093" i="90"/>
  <c r="G1093" i="90"/>
  <c r="Q1093" i="90" s="1"/>
  <c r="T1092" i="90"/>
  <c r="R1092" i="90"/>
  <c r="G1092" i="90"/>
  <c r="T1091" i="90"/>
  <c r="R1091" i="90"/>
  <c r="G1091" i="90"/>
  <c r="T1090" i="90"/>
  <c r="R1090" i="90"/>
  <c r="G1090" i="90"/>
  <c r="S1090" i="90" s="1"/>
  <c r="T1089" i="90"/>
  <c r="R1089" i="90"/>
  <c r="G1089" i="90"/>
  <c r="T1088" i="90"/>
  <c r="R1088" i="90"/>
  <c r="G1088" i="90"/>
  <c r="T1087" i="90"/>
  <c r="R1087" i="90"/>
  <c r="G1087" i="90"/>
  <c r="S1087" i="90" s="1"/>
  <c r="T1086" i="90"/>
  <c r="R1086" i="90"/>
  <c r="G1086" i="90"/>
  <c r="Q1086" i="90" s="1"/>
  <c r="T1085" i="90"/>
  <c r="R1085" i="90"/>
  <c r="G1085" i="90"/>
  <c r="T1084" i="90"/>
  <c r="R1084" i="90"/>
  <c r="G1084" i="90"/>
  <c r="T1083" i="90"/>
  <c r="R1083" i="90"/>
  <c r="G1083" i="90"/>
  <c r="T1082" i="90"/>
  <c r="R1082" i="90"/>
  <c r="G1082" i="90"/>
  <c r="T1081" i="90"/>
  <c r="R1081" i="90"/>
  <c r="G1081" i="90"/>
  <c r="T1080" i="90"/>
  <c r="R1080" i="90"/>
  <c r="G1080" i="90"/>
  <c r="T1079" i="90"/>
  <c r="R1079" i="90"/>
  <c r="G1079" i="90"/>
  <c r="S1079" i="90" s="1"/>
  <c r="T1078" i="90"/>
  <c r="R1078" i="90"/>
  <c r="G1078" i="90"/>
  <c r="S1078" i="90" s="1"/>
  <c r="T1077" i="90"/>
  <c r="R1077" i="90"/>
  <c r="G1077" i="90"/>
  <c r="T1076" i="90"/>
  <c r="R1076" i="90"/>
  <c r="G1076" i="90"/>
  <c r="T1075" i="90"/>
  <c r="R1075" i="90"/>
  <c r="G1075" i="90"/>
  <c r="T1074" i="90"/>
  <c r="R1074" i="90"/>
  <c r="G1074" i="90"/>
  <c r="Q1074" i="90" s="1"/>
  <c r="T1073" i="90"/>
  <c r="R1073" i="90"/>
  <c r="G1073" i="90"/>
  <c r="T1072" i="90"/>
  <c r="R1072" i="90"/>
  <c r="G1072" i="90"/>
  <c r="Q1072" i="90" s="1"/>
  <c r="T1071" i="90"/>
  <c r="R1071" i="90"/>
  <c r="G1071" i="90"/>
  <c r="S1071" i="90" s="1"/>
  <c r="T1070" i="90"/>
  <c r="R1070" i="90"/>
  <c r="G1070" i="90"/>
  <c r="T1069" i="90"/>
  <c r="R1069" i="90"/>
  <c r="G1069" i="90"/>
  <c r="T1068" i="90"/>
  <c r="R1068" i="90"/>
  <c r="G1068" i="90"/>
  <c r="T1067" i="90"/>
  <c r="R1067" i="90"/>
  <c r="G1067" i="90"/>
  <c r="T1066" i="90"/>
  <c r="R1066" i="90"/>
  <c r="G1066" i="90"/>
  <c r="S1066" i="90" s="1"/>
  <c r="T1065" i="90"/>
  <c r="R1065" i="90"/>
  <c r="G1065" i="90"/>
  <c r="T1064" i="90"/>
  <c r="R1064" i="90"/>
  <c r="G1064" i="90"/>
  <c r="T1063" i="90"/>
  <c r="R1063" i="90"/>
  <c r="G1063" i="90"/>
  <c r="S1063" i="90" s="1"/>
  <c r="T1062" i="90"/>
  <c r="R1062" i="90"/>
  <c r="G1062" i="90"/>
  <c r="S1062" i="90" s="1"/>
  <c r="T1061" i="90"/>
  <c r="R1061" i="90"/>
  <c r="G1061" i="90"/>
  <c r="T1060" i="90"/>
  <c r="R1060" i="90"/>
  <c r="G1060" i="90"/>
  <c r="T1059" i="90"/>
  <c r="R1059" i="90"/>
  <c r="G1059" i="90"/>
  <c r="T1058" i="90"/>
  <c r="R1058" i="90"/>
  <c r="G1058" i="90"/>
  <c r="Q1058" i="90" s="1"/>
  <c r="T1057" i="90"/>
  <c r="R1057" i="90"/>
  <c r="G1057" i="90"/>
  <c r="S1057" i="90" s="1"/>
  <c r="T1056" i="90"/>
  <c r="R1056" i="90"/>
  <c r="G1056" i="90"/>
  <c r="T1055" i="90"/>
  <c r="R1055" i="90"/>
  <c r="G1055" i="90"/>
  <c r="S1055" i="90" s="1"/>
  <c r="T1054" i="90"/>
  <c r="R1054" i="90"/>
  <c r="G1054" i="90"/>
  <c r="S1054" i="90" s="1"/>
  <c r="T1053" i="90"/>
  <c r="R1053" i="90"/>
  <c r="G1053" i="90"/>
  <c r="S1053" i="90" s="1"/>
  <c r="T1052" i="90"/>
  <c r="R1052" i="90"/>
  <c r="G1052" i="90"/>
  <c r="Q1052" i="90" s="1"/>
  <c r="T1051" i="90"/>
  <c r="R1051" i="90"/>
  <c r="G1051" i="90"/>
  <c r="S1051" i="90" s="1"/>
  <c r="T1050" i="90"/>
  <c r="R1050" i="90"/>
  <c r="G1050" i="90"/>
  <c r="T1049" i="90"/>
  <c r="R1049" i="90"/>
  <c r="G1049" i="90"/>
  <c r="S1049" i="90" s="1"/>
  <c r="T1048" i="90"/>
  <c r="R1048" i="90"/>
  <c r="G1048" i="90"/>
  <c r="T1047" i="90"/>
  <c r="R1047" i="90"/>
  <c r="G1047" i="90"/>
  <c r="T1046" i="90"/>
  <c r="R1046" i="90"/>
  <c r="G1046" i="90"/>
  <c r="T1045" i="90"/>
  <c r="R1045" i="90"/>
  <c r="G1045" i="90"/>
  <c r="T1044" i="90"/>
  <c r="R1044" i="90"/>
  <c r="G1044" i="90"/>
  <c r="Q1044" i="90" s="1"/>
  <c r="T1043" i="90"/>
  <c r="R1043" i="90"/>
  <c r="G1043" i="90"/>
  <c r="T1042" i="90"/>
  <c r="R1042" i="90"/>
  <c r="G1042" i="90"/>
  <c r="T1041" i="90"/>
  <c r="R1041" i="90"/>
  <c r="G1041" i="90"/>
  <c r="S1041" i="90" s="1"/>
  <c r="T1040" i="90"/>
  <c r="R1040" i="90"/>
  <c r="G1040" i="90"/>
  <c r="T1039" i="90"/>
  <c r="R1039" i="90"/>
  <c r="G1039" i="90"/>
  <c r="S1039" i="90" s="1"/>
  <c r="T1038" i="90"/>
  <c r="R1038" i="90"/>
  <c r="G1038" i="90"/>
  <c r="S1038" i="90" s="1"/>
  <c r="T1037" i="90"/>
  <c r="R1037" i="90"/>
  <c r="G1037" i="90"/>
  <c r="S1037" i="90" s="1"/>
  <c r="T1036" i="90"/>
  <c r="R1036" i="90"/>
  <c r="G1036" i="90"/>
  <c r="Q1036" i="90" s="1"/>
  <c r="T1035" i="90"/>
  <c r="R1035" i="90"/>
  <c r="G1035" i="90"/>
  <c r="S1035" i="90" s="1"/>
  <c r="T1034" i="90"/>
  <c r="R1034" i="90"/>
  <c r="G1034" i="90"/>
  <c r="S1034" i="90" s="1"/>
  <c r="T1033" i="90"/>
  <c r="R1033" i="90"/>
  <c r="G1033" i="90"/>
  <c r="S1033" i="90" s="1"/>
  <c r="T1032" i="90"/>
  <c r="R1032" i="90"/>
  <c r="G1032" i="90"/>
  <c r="T1031" i="90"/>
  <c r="R1031" i="90"/>
  <c r="G1031" i="90"/>
  <c r="T1030" i="90"/>
  <c r="R1030" i="90"/>
  <c r="G1030" i="90"/>
  <c r="T1029" i="90"/>
  <c r="R1029" i="90"/>
  <c r="G1029" i="90"/>
  <c r="S1029" i="90" s="1"/>
  <c r="T1028" i="90"/>
  <c r="R1028" i="90"/>
  <c r="G1028" i="90"/>
  <c r="Q1028" i="90" s="1"/>
  <c r="T1027" i="90"/>
  <c r="R1027" i="90"/>
  <c r="G1027" i="90"/>
  <c r="T1026" i="90"/>
  <c r="R1026" i="90"/>
  <c r="G1026" i="90"/>
  <c r="T1025" i="90"/>
  <c r="R1025" i="90"/>
  <c r="G1025" i="90"/>
  <c r="S1025" i="90" s="1"/>
  <c r="T1024" i="90"/>
  <c r="R1024" i="90"/>
  <c r="G1024" i="90"/>
  <c r="T1023" i="90"/>
  <c r="R1023" i="90"/>
  <c r="G1023" i="90"/>
  <c r="S1023" i="90" s="1"/>
  <c r="T1022" i="90"/>
  <c r="R1022" i="90"/>
  <c r="G1022" i="90"/>
  <c r="S1022" i="90" s="1"/>
  <c r="T1021" i="90"/>
  <c r="R1021" i="90"/>
  <c r="G1021" i="90"/>
  <c r="S1021" i="90" s="1"/>
  <c r="T1020" i="90"/>
  <c r="R1020" i="90"/>
  <c r="G1020" i="90"/>
  <c r="Q1020" i="90" s="1"/>
  <c r="T1019" i="90"/>
  <c r="R1019" i="90"/>
  <c r="G1019" i="90"/>
  <c r="S1019" i="90" s="1"/>
  <c r="T1018" i="90"/>
  <c r="R1018" i="90"/>
  <c r="G1018" i="90"/>
  <c r="T1017" i="90"/>
  <c r="R1017" i="90"/>
  <c r="G1017" i="90"/>
  <c r="T1016" i="90"/>
  <c r="R1016" i="90"/>
  <c r="G1016" i="90"/>
  <c r="T1015" i="90"/>
  <c r="R1015" i="90"/>
  <c r="G1015" i="90"/>
  <c r="T1014" i="90"/>
  <c r="R1014" i="90"/>
  <c r="G1014" i="90"/>
  <c r="T1013" i="90"/>
  <c r="R1013" i="90"/>
  <c r="G1013" i="90"/>
  <c r="S1013" i="90" s="1"/>
  <c r="T1012" i="90"/>
  <c r="R1012" i="90"/>
  <c r="G1012" i="90"/>
  <c r="Q1012" i="90" s="1"/>
  <c r="T1011" i="90"/>
  <c r="R1011" i="90"/>
  <c r="G1011" i="90"/>
  <c r="T1010" i="90"/>
  <c r="R1010" i="90"/>
  <c r="G1010" i="90"/>
  <c r="T1009" i="90"/>
  <c r="R1009" i="90"/>
  <c r="G1009" i="90"/>
  <c r="S1009" i="90" s="1"/>
  <c r="T1008" i="90"/>
  <c r="R1008" i="90"/>
  <c r="G1008" i="90"/>
  <c r="T1007" i="90"/>
  <c r="R1007" i="90"/>
  <c r="G1007" i="90"/>
  <c r="T1006" i="90"/>
  <c r="R1006" i="90"/>
  <c r="G1006" i="90"/>
  <c r="T1005" i="90"/>
  <c r="R1005" i="90"/>
  <c r="G1005" i="90"/>
  <c r="T1004" i="90"/>
  <c r="R1004" i="90"/>
  <c r="G1004" i="90"/>
  <c r="T1003" i="90"/>
  <c r="R1003" i="90"/>
  <c r="G1003" i="90"/>
  <c r="S1003" i="90" s="1"/>
  <c r="T1002" i="90"/>
  <c r="R1002" i="90"/>
  <c r="G1002" i="90"/>
  <c r="S1002" i="90" s="1"/>
  <c r="T1001" i="90"/>
  <c r="R1001" i="90"/>
  <c r="G1001" i="90"/>
  <c r="S1001" i="90" s="1"/>
  <c r="T1000" i="90"/>
  <c r="R1000" i="90"/>
  <c r="G1000" i="90"/>
  <c r="T999" i="90"/>
  <c r="R999" i="90"/>
  <c r="G999" i="90"/>
  <c r="T998" i="90"/>
  <c r="R998" i="90"/>
  <c r="G998" i="90"/>
  <c r="T997" i="90"/>
  <c r="R997" i="90"/>
  <c r="G997" i="90"/>
  <c r="S997" i="90" s="1"/>
  <c r="T996" i="90"/>
  <c r="R996" i="90"/>
  <c r="G996" i="90"/>
  <c r="Q996" i="90" s="1"/>
  <c r="T995" i="90"/>
  <c r="R995" i="90"/>
  <c r="G995" i="90"/>
  <c r="T994" i="90"/>
  <c r="R994" i="90"/>
  <c r="G994" i="90"/>
  <c r="T993" i="90"/>
  <c r="R993" i="90"/>
  <c r="G993" i="90"/>
  <c r="S993" i="90" s="1"/>
  <c r="T992" i="90"/>
  <c r="R992" i="90"/>
  <c r="G992" i="90"/>
  <c r="T991" i="90"/>
  <c r="R991" i="90"/>
  <c r="G991" i="90"/>
  <c r="S991" i="90" s="1"/>
  <c r="T990" i="90"/>
  <c r="R990" i="90"/>
  <c r="G990" i="90"/>
  <c r="S990" i="90" s="1"/>
  <c r="T989" i="90"/>
  <c r="R989" i="90"/>
  <c r="G989" i="90"/>
  <c r="S989" i="90" s="1"/>
  <c r="T988" i="90"/>
  <c r="R988" i="90"/>
  <c r="G988" i="90"/>
  <c r="Q988" i="90" s="1"/>
  <c r="T987" i="90"/>
  <c r="R987" i="90"/>
  <c r="G987" i="90"/>
  <c r="S987" i="90" s="1"/>
  <c r="T986" i="90"/>
  <c r="R986" i="90"/>
  <c r="G986" i="90"/>
  <c r="T985" i="90"/>
  <c r="R985" i="90"/>
  <c r="G985" i="90"/>
  <c r="T984" i="90"/>
  <c r="R984" i="90"/>
  <c r="G984" i="90"/>
  <c r="T983" i="90"/>
  <c r="R983" i="90"/>
  <c r="G983" i="90"/>
  <c r="T982" i="90"/>
  <c r="R982" i="90"/>
  <c r="G982" i="90"/>
  <c r="T981" i="90"/>
  <c r="R981" i="90"/>
  <c r="G981" i="90"/>
  <c r="S981" i="90" s="1"/>
  <c r="T980" i="90"/>
  <c r="R980" i="90"/>
  <c r="G980" i="90"/>
  <c r="Q980" i="90" s="1"/>
  <c r="T979" i="90"/>
  <c r="R979" i="90"/>
  <c r="G979" i="90"/>
  <c r="Q979" i="90" s="1"/>
  <c r="T978" i="90"/>
  <c r="R978" i="90"/>
  <c r="G978" i="90"/>
  <c r="S978" i="90" s="1"/>
  <c r="T977" i="90"/>
  <c r="R977" i="90"/>
  <c r="G977" i="90"/>
  <c r="T976" i="90"/>
  <c r="R976" i="90"/>
  <c r="G976" i="90"/>
  <c r="T975" i="90"/>
  <c r="R975" i="90"/>
  <c r="G975" i="90"/>
  <c r="S975" i="90" s="1"/>
  <c r="T974" i="90"/>
  <c r="R974" i="90"/>
  <c r="G974" i="90"/>
  <c r="S974" i="90" s="1"/>
  <c r="T973" i="90"/>
  <c r="R973" i="90"/>
  <c r="G973" i="90"/>
  <c r="S973" i="90" s="1"/>
  <c r="T972" i="90"/>
  <c r="R972" i="90"/>
  <c r="G972" i="90"/>
  <c r="Q972" i="90" s="1"/>
  <c r="T971" i="90"/>
  <c r="R971" i="90"/>
  <c r="G971" i="90"/>
  <c r="Q971" i="90" s="1"/>
  <c r="T970" i="90"/>
  <c r="R970" i="90"/>
  <c r="G970" i="90"/>
  <c r="S970" i="90" s="1"/>
  <c r="T969" i="90"/>
  <c r="R969" i="90"/>
  <c r="G969" i="90"/>
  <c r="S969" i="90" s="1"/>
  <c r="T968" i="90"/>
  <c r="R968" i="90"/>
  <c r="G968" i="90"/>
  <c r="T967" i="90"/>
  <c r="R967" i="90"/>
  <c r="G967" i="90"/>
  <c r="T966" i="90"/>
  <c r="R966" i="90"/>
  <c r="G966" i="90"/>
  <c r="T965" i="90"/>
  <c r="R965" i="90"/>
  <c r="G965" i="90"/>
  <c r="S965" i="90" s="1"/>
  <c r="T964" i="90"/>
  <c r="R964" i="90"/>
  <c r="G964" i="90"/>
  <c r="Q964" i="90" s="1"/>
  <c r="T963" i="90"/>
  <c r="R963" i="90"/>
  <c r="G963" i="90"/>
  <c r="Q963" i="90" s="1"/>
  <c r="T962" i="90"/>
  <c r="R962" i="90"/>
  <c r="G962" i="90"/>
  <c r="S962" i="90" s="1"/>
  <c r="T961" i="90"/>
  <c r="R961" i="90"/>
  <c r="G961" i="90"/>
  <c r="S961" i="90" s="1"/>
  <c r="T960" i="90"/>
  <c r="R960" i="90"/>
  <c r="G960" i="90"/>
  <c r="T959" i="90"/>
  <c r="R959" i="90"/>
  <c r="G959" i="90"/>
  <c r="S959" i="90" s="1"/>
  <c r="T958" i="90"/>
  <c r="R958" i="90"/>
  <c r="G958" i="90"/>
  <c r="S958" i="90" s="1"/>
  <c r="T957" i="90"/>
  <c r="R957" i="90"/>
  <c r="G957" i="90"/>
  <c r="S957" i="90" s="1"/>
  <c r="T956" i="90"/>
  <c r="R956" i="90"/>
  <c r="G956" i="90"/>
  <c r="Q956" i="90" s="1"/>
  <c r="T955" i="90"/>
  <c r="R955" i="90"/>
  <c r="G955" i="90"/>
  <c r="Q955" i="90" s="1"/>
  <c r="T954" i="90"/>
  <c r="R954" i="90"/>
  <c r="G954" i="90"/>
  <c r="S954" i="90" s="1"/>
  <c r="T953" i="90"/>
  <c r="R953" i="90"/>
  <c r="G953" i="90"/>
  <c r="T952" i="90"/>
  <c r="R952" i="90"/>
  <c r="G952" i="90"/>
  <c r="T951" i="90"/>
  <c r="R951" i="90"/>
  <c r="G951" i="90"/>
  <c r="T950" i="90"/>
  <c r="R950" i="90"/>
  <c r="G950" i="90"/>
  <c r="T949" i="90"/>
  <c r="R949" i="90"/>
  <c r="G949" i="90"/>
  <c r="S949" i="90" s="1"/>
  <c r="T948" i="90"/>
  <c r="R948" i="90"/>
  <c r="G948" i="90"/>
  <c r="Q948" i="90" s="1"/>
  <c r="T947" i="90"/>
  <c r="R947" i="90"/>
  <c r="G947" i="90"/>
  <c r="Q947" i="90" s="1"/>
  <c r="T946" i="90"/>
  <c r="R946" i="90"/>
  <c r="G946" i="90"/>
  <c r="S946" i="90" s="1"/>
  <c r="T945" i="90"/>
  <c r="R945" i="90"/>
  <c r="G945" i="90"/>
  <c r="T944" i="90"/>
  <c r="R944" i="90"/>
  <c r="G944" i="90"/>
  <c r="T943" i="90"/>
  <c r="R943" i="90"/>
  <c r="G943" i="90"/>
  <c r="S943" i="90" s="1"/>
  <c r="T942" i="90"/>
  <c r="R942" i="90"/>
  <c r="G942" i="90"/>
  <c r="S942" i="90" s="1"/>
  <c r="T941" i="90"/>
  <c r="R941" i="90"/>
  <c r="G941" i="90"/>
  <c r="S941" i="90" s="1"/>
  <c r="T940" i="90"/>
  <c r="R940" i="90"/>
  <c r="G940" i="90"/>
  <c r="Q940" i="90" s="1"/>
  <c r="T939" i="90"/>
  <c r="R939" i="90"/>
  <c r="G939" i="90"/>
  <c r="Q939" i="90" s="1"/>
  <c r="T938" i="90"/>
  <c r="R938" i="90"/>
  <c r="G938" i="90"/>
  <c r="S938" i="90" s="1"/>
  <c r="T937" i="90"/>
  <c r="R937" i="90"/>
  <c r="G937" i="90"/>
  <c r="S937" i="90" s="1"/>
  <c r="T936" i="90"/>
  <c r="R936" i="90"/>
  <c r="G936" i="90"/>
  <c r="T935" i="90"/>
  <c r="R935" i="90"/>
  <c r="G935" i="90"/>
  <c r="T934" i="90"/>
  <c r="R934" i="90"/>
  <c r="G934" i="90"/>
  <c r="T933" i="90"/>
  <c r="R933" i="90"/>
  <c r="G933" i="90"/>
  <c r="S933" i="90" s="1"/>
  <c r="T932" i="90"/>
  <c r="S932" i="90"/>
  <c r="R932" i="90"/>
  <c r="Q932" i="90"/>
  <c r="T931" i="90"/>
  <c r="R931" i="90"/>
  <c r="G931" i="90"/>
  <c r="Q931" i="90" s="1"/>
  <c r="T930" i="90"/>
  <c r="R930" i="90"/>
  <c r="G930" i="90"/>
  <c r="Q930" i="90" s="1"/>
  <c r="T929" i="90"/>
  <c r="R929" i="90"/>
  <c r="G929" i="90"/>
  <c r="S929" i="90" s="1"/>
  <c r="T928" i="90"/>
  <c r="R928" i="90"/>
  <c r="G928" i="90"/>
  <c r="S928" i="90" s="1"/>
  <c r="T927" i="90"/>
  <c r="R927" i="90"/>
  <c r="G927" i="90"/>
  <c r="T926" i="90"/>
  <c r="R926" i="90"/>
  <c r="G926" i="90"/>
  <c r="S926" i="90" s="1"/>
  <c r="T925" i="90"/>
  <c r="R925" i="90"/>
  <c r="G925" i="90"/>
  <c r="S925" i="90" s="1"/>
  <c r="T924" i="90"/>
  <c r="R924" i="90"/>
  <c r="G924" i="90"/>
  <c r="S924" i="90" s="1"/>
  <c r="T923" i="90"/>
  <c r="R923" i="90"/>
  <c r="G923" i="90"/>
  <c r="Q923" i="90" s="1"/>
  <c r="T922" i="90"/>
  <c r="R922" i="90"/>
  <c r="G922" i="90"/>
  <c r="Q922" i="90" s="1"/>
  <c r="T921" i="90"/>
  <c r="R921" i="90"/>
  <c r="G921" i="90"/>
  <c r="S921" i="90" s="1"/>
  <c r="T920" i="90"/>
  <c r="R920" i="90"/>
  <c r="G920" i="90"/>
  <c r="T919" i="90"/>
  <c r="R919" i="90"/>
  <c r="G919" i="90"/>
  <c r="T918" i="90"/>
  <c r="R918" i="90"/>
  <c r="G918" i="90"/>
  <c r="T917" i="90"/>
  <c r="R917" i="90"/>
  <c r="G917" i="90"/>
  <c r="T916" i="90"/>
  <c r="R916" i="90"/>
  <c r="G916" i="90"/>
  <c r="S916" i="90" s="1"/>
  <c r="T915" i="90"/>
  <c r="R915" i="90"/>
  <c r="G915" i="90"/>
  <c r="T914" i="90"/>
  <c r="R914" i="90"/>
  <c r="G914" i="90"/>
  <c r="T913" i="90"/>
  <c r="R913" i="90"/>
  <c r="G913" i="90"/>
  <c r="S913" i="90" s="1"/>
  <c r="T912" i="90"/>
  <c r="R912" i="90"/>
  <c r="G912" i="90"/>
  <c r="T911" i="90"/>
  <c r="R911" i="90"/>
  <c r="G911" i="90"/>
  <c r="T910" i="90"/>
  <c r="R910" i="90"/>
  <c r="G910" i="90"/>
  <c r="T909" i="90"/>
  <c r="R909" i="90"/>
  <c r="G909" i="90"/>
  <c r="T908" i="90"/>
  <c r="R908" i="90"/>
  <c r="G908" i="90"/>
  <c r="S908" i="90" s="1"/>
  <c r="T907" i="90"/>
  <c r="R907" i="90"/>
  <c r="G907" i="90"/>
  <c r="T906" i="90"/>
  <c r="R906" i="90"/>
  <c r="G906" i="90"/>
  <c r="T905" i="90"/>
  <c r="R905" i="90"/>
  <c r="G905" i="90"/>
  <c r="S905" i="90" s="1"/>
  <c r="T904" i="90"/>
  <c r="R904" i="90"/>
  <c r="G904" i="90"/>
  <c r="T903" i="90"/>
  <c r="R903" i="90"/>
  <c r="G903" i="90"/>
  <c r="T902" i="90"/>
  <c r="R902" i="90"/>
  <c r="G902" i="90"/>
  <c r="T901" i="90"/>
  <c r="R901" i="90"/>
  <c r="G901" i="90"/>
  <c r="T900" i="90"/>
  <c r="R900" i="90"/>
  <c r="G900" i="90"/>
  <c r="S900" i="90" s="1"/>
  <c r="T899" i="90"/>
  <c r="R899" i="90"/>
  <c r="G899" i="90"/>
  <c r="T898" i="90"/>
  <c r="R898" i="90"/>
  <c r="G898" i="90"/>
  <c r="T897" i="90"/>
  <c r="R897" i="90"/>
  <c r="G897" i="90"/>
  <c r="S897" i="90" s="1"/>
  <c r="T896" i="90"/>
  <c r="R896" i="90"/>
  <c r="G896" i="90"/>
  <c r="S896" i="90" s="1"/>
  <c r="T895" i="90"/>
  <c r="R895" i="90"/>
  <c r="G895" i="90"/>
  <c r="T894" i="90"/>
  <c r="R894" i="90"/>
  <c r="G894" i="90"/>
  <c r="T893" i="90"/>
  <c r="R893" i="90"/>
  <c r="G893" i="90"/>
  <c r="T892" i="90"/>
  <c r="R892" i="90"/>
  <c r="G892" i="90"/>
  <c r="S892" i="90" s="1"/>
  <c r="T891" i="90"/>
  <c r="R891" i="90"/>
  <c r="G891" i="90"/>
  <c r="T890" i="90"/>
  <c r="R890" i="90"/>
  <c r="G890" i="90"/>
  <c r="T889" i="90"/>
  <c r="R889" i="90"/>
  <c r="G889" i="90"/>
  <c r="S889" i="90" s="1"/>
  <c r="T888" i="90"/>
  <c r="R888" i="90"/>
  <c r="G888" i="90"/>
  <c r="T887" i="90"/>
  <c r="R887" i="90"/>
  <c r="G887" i="90"/>
  <c r="T886" i="90"/>
  <c r="R886" i="90"/>
  <c r="G886" i="90"/>
  <c r="T885" i="90"/>
  <c r="R885" i="90"/>
  <c r="G885" i="90"/>
  <c r="T884" i="90"/>
  <c r="R884" i="90"/>
  <c r="G884" i="90"/>
  <c r="S884" i="90" s="1"/>
  <c r="T883" i="90"/>
  <c r="R883" i="90"/>
  <c r="G883" i="90"/>
  <c r="T882" i="90"/>
  <c r="R882" i="90"/>
  <c r="G882" i="90"/>
  <c r="T881" i="90"/>
  <c r="R881" i="90"/>
  <c r="G881" i="90"/>
  <c r="S881" i="90" s="1"/>
  <c r="T880" i="90"/>
  <c r="R880" i="90"/>
  <c r="G880" i="90"/>
  <c r="S880" i="90" s="1"/>
  <c r="T879" i="90"/>
  <c r="R879" i="90"/>
  <c r="G879" i="90"/>
  <c r="T878" i="90"/>
  <c r="R878" i="90"/>
  <c r="G878" i="90"/>
  <c r="T877" i="90"/>
  <c r="R877" i="90"/>
  <c r="G877" i="90"/>
  <c r="T876" i="90"/>
  <c r="R876" i="90"/>
  <c r="G876" i="90"/>
  <c r="S876" i="90" s="1"/>
  <c r="T875" i="90"/>
  <c r="R875" i="90"/>
  <c r="G875" i="90"/>
  <c r="T874" i="90"/>
  <c r="R874" i="90"/>
  <c r="G874" i="90"/>
  <c r="T873" i="90"/>
  <c r="R873" i="90"/>
  <c r="G873" i="90"/>
  <c r="S873" i="90" s="1"/>
  <c r="T872" i="90"/>
  <c r="R872" i="90"/>
  <c r="G872" i="90"/>
  <c r="T871" i="90"/>
  <c r="R871" i="90"/>
  <c r="G871" i="90"/>
  <c r="T870" i="90"/>
  <c r="R870" i="90"/>
  <c r="G870" i="90"/>
  <c r="T869" i="90"/>
  <c r="R869" i="90"/>
  <c r="G869" i="90"/>
  <c r="T868" i="90"/>
  <c r="R868" i="90"/>
  <c r="G868" i="90"/>
  <c r="T867" i="90"/>
  <c r="R867" i="90"/>
  <c r="G867" i="90"/>
  <c r="T866" i="90"/>
  <c r="R866" i="90"/>
  <c r="G866" i="90"/>
  <c r="T865" i="90"/>
  <c r="R865" i="90"/>
  <c r="G865" i="90"/>
  <c r="S865" i="90" s="1"/>
  <c r="T864" i="90"/>
  <c r="R864" i="90"/>
  <c r="G864" i="90"/>
  <c r="S864" i="90" s="1"/>
  <c r="T863" i="90"/>
  <c r="R863" i="90"/>
  <c r="G863" i="90"/>
  <c r="T862" i="90"/>
  <c r="R862" i="90"/>
  <c r="G862" i="90"/>
  <c r="T861" i="90"/>
  <c r="R861" i="90"/>
  <c r="G861" i="90"/>
  <c r="T860" i="90"/>
  <c r="R860" i="90"/>
  <c r="G860" i="90"/>
  <c r="S860" i="90" s="1"/>
  <c r="T859" i="90"/>
  <c r="R859" i="90"/>
  <c r="G859" i="90"/>
  <c r="T858" i="90"/>
  <c r="R858" i="90"/>
  <c r="G858" i="90"/>
  <c r="T857" i="90"/>
  <c r="R857" i="90"/>
  <c r="G857" i="90"/>
  <c r="S857" i="90" s="1"/>
  <c r="T856" i="90"/>
  <c r="R856" i="90"/>
  <c r="G856" i="90"/>
  <c r="T855" i="90"/>
  <c r="R855" i="90"/>
  <c r="G855" i="90"/>
  <c r="T854" i="90"/>
  <c r="R854" i="90"/>
  <c r="G854" i="90"/>
  <c r="T853" i="90"/>
  <c r="R853" i="90"/>
  <c r="G853" i="90"/>
  <c r="T852" i="90"/>
  <c r="R852" i="90"/>
  <c r="G852" i="90"/>
  <c r="S852" i="90" s="1"/>
  <c r="T851" i="90"/>
  <c r="R851" i="90"/>
  <c r="G851" i="90"/>
  <c r="T850" i="90"/>
  <c r="R850" i="90"/>
  <c r="G850" i="90"/>
  <c r="T849" i="90"/>
  <c r="R849" i="90"/>
  <c r="G849" i="90"/>
  <c r="S849" i="90" s="1"/>
  <c r="T848" i="90"/>
  <c r="R848" i="90"/>
  <c r="G848" i="90"/>
  <c r="S848" i="90" s="1"/>
  <c r="T847" i="90"/>
  <c r="R847" i="90"/>
  <c r="G847" i="90"/>
  <c r="T846" i="90"/>
  <c r="R846" i="90"/>
  <c r="G846" i="90"/>
  <c r="T845" i="90"/>
  <c r="R845" i="90"/>
  <c r="G845" i="90"/>
  <c r="T844" i="90"/>
  <c r="R844" i="90"/>
  <c r="G844" i="90"/>
  <c r="S844" i="90" s="1"/>
  <c r="T843" i="90"/>
  <c r="R843" i="90"/>
  <c r="G843" i="90"/>
  <c r="T842" i="90"/>
  <c r="R842" i="90"/>
  <c r="G842" i="90"/>
  <c r="T841" i="90"/>
  <c r="R841" i="90"/>
  <c r="G841" i="90"/>
  <c r="S841" i="90" s="1"/>
  <c r="T840" i="90"/>
  <c r="R840" i="90"/>
  <c r="G840" i="90"/>
  <c r="T839" i="90"/>
  <c r="R839" i="90"/>
  <c r="G839" i="90"/>
  <c r="T838" i="90"/>
  <c r="R838" i="90"/>
  <c r="G838" i="90"/>
  <c r="T837" i="90"/>
  <c r="R837" i="90"/>
  <c r="G837" i="90"/>
  <c r="T836" i="90"/>
  <c r="R836" i="90"/>
  <c r="G836" i="90"/>
  <c r="S836" i="90" s="1"/>
  <c r="T835" i="90"/>
  <c r="R835" i="90"/>
  <c r="G835" i="90"/>
  <c r="T834" i="90"/>
  <c r="R834" i="90"/>
  <c r="G834" i="90"/>
  <c r="T833" i="90"/>
  <c r="R833" i="90"/>
  <c r="G833" i="90"/>
  <c r="S833" i="90" s="1"/>
  <c r="T832" i="90"/>
  <c r="R832" i="90"/>
  <c r="G832" i="90"/>
  <c r="T831" i="90"/>
  <c r="R831" i="90"/>
  <c r="G831" i="90"/>
  <c r="T830" i="90"/>
  <c r="R830" i="90"/>
  <c r="G830" i="90"/>
  <c r="T829" i="90"/>
  <c r="R829" i="90"/>
  <c r="G829" i="90"/>
  <c r="T828" i="90"/>
  <c r="R828" i="90"/>
  <c r="G828" i="90"/>
  <c r="S828" i="90" s="1"/>
  <c r="T827" i="90"/>
  <c r="R827" i="90"/>
  <c r="G827" i="90"/>
  <c r="T826" i="90"/>
  <c r="R826" i="90"/>
  <c r="G826" i="90"/>
  <c r="T825" i="90"/>
  <c r="R825" i="90"/>
  <c r="G825" i="90"/>
  <c r="S825" i="90" s="1"/>
  <c r="T824" i="90"/>
  <c r="R824" i="90"/>
  <c r="G824" i="90"/>
  <c r="T823" i="90"/>
  <c r="R823" i="90"/>
  <c r="G823" i="90"/>
  <c r="T822" i="90"/>
  <c r="R822" i="90"/>
  <c r="G822" i="90"/>
  <c r="T821" i="90"/>
  <c r="R821" i="90"/>
  <c r="G821" i="90"/>
  <c r="T820" i="90"/>
  <c r="R820" i="90"/>
  <c r="G820" i="90"/>
  <c r="S820" i="90" s="1"/>
  <c r="T819" i="90"/>
  <c r="R819" i="90"/>
  <c r="G819" i="90"/>
  <c r="T818" i="90"/>
  <c r="R818" i="90"/>
  <c r="G818" i="90"/>
  <c r="T817" i="90"/>
  <c r="R817" i="90"/>
  <c r="G817" i="90"/>
  <c r="S817" i="90" s="1"/>
  <c r="T816" i="90"/>
  <c r="R816" i="90"/>
  <c r="G816" i="90"/>
  <c r="S816" i="90" s="1"/>
  <c r="T815" i="90"/>
  <c r="R815" i="90"/>
  <c r="G815" i="90"/>
  <c r="T814" i="90"/>
  <c r="R814" i="90"/>
  <c r="G814" i="90"/>
  <c r="T813" i="90"/>
  <c r="R813" i="90"/>
  <c r="G813" i="90"/>
  <c r="T812" i="90"/>
  <c r="R812" i="90"/>
  <c r="G812" i="90"/>
  <c r="T811" i="90"/>
  <c r="R811" i="90"/>
  <c r="G811" i="90"/>
  <c r="T810" i="90"/>
  <c r="R810" i="90"/>
  <c r="G810" i="90"/>
  <c r="T809" i="90"/>
  <c r="R809" i="90"/>
  <c r="G809" i="90"/>
  <c r="S809" i="90" s="1"/>
  <c r="T808" i="90"/>
  <c r="R808" i="90"/>
  <c r="G808" i="90"/>
  <c r="S808" i="90" s="1"/>
  <c r="T807" i="90"/>
  <c r="R807" i="90"/>
  <c r="G807" i="90"/>
  <c r="T806" i="90"/>
  <c r="R806" i="90"/>
  <c r="G806" i="90"/>
  <c r="T805" i="90"/>
  <c r="R805" i="90"/>
  <c r="G805" i="90"/>
  <c r="T804" i="90"/>
  <c r="R804" i="90"/>
  <c r="G804" i="90"/>
  <c r="S804" i="90" s="1"/>
  <c r="T803" i="90"/>
  <c r="R803" i="90"/>
  <c r="G803" i="90"/>
  <c r="T802" i="90"/>
  <c r="R802" i="90"/>
  <c r="G802" i="90"/>
  <c r="T801" i="90"/>
  <c r="R801" i="90"/>
  <c r="G801" i="90"/>
  <c r="S801" i="90" s="1"/>
  <c r="T800" i="90"/>
  <c r="R800" i="90"/>
  <c r="G800" i="90"/>
  <c r="S800" i="90" s="1"/>
  <c r="T799" i="90"/>
  <c r="R799" i="90"/>
  <c r="G799" i="90"/>
  <c r="T798" i="90"/>
  <c r="R798" i="90"/>
  <c r="G798" i="90"/>
  <c r="T797" i="90"/>
  <c r="R797" i="90"/>
  <c r="G797" i="90"/>
  <c r="T796" i="90"/>
  <c r="R796" i="90"/>
  <c r="G796" i="90"/>
  <c r="T795" i="90"/>
  <c r="R795" i="90"/>
  <c r="G795" i="90"/>
  <c r="T794" i="90"/>
  <c r="R794" i="90"/>
  <c r="G794" i="90"/>
  <c r="T793" i="90"/>
  <c r="R793" i="90"/>
  <c r="G793" i="90"/>
  <c r="S793" i="90" s="1"/>
  <c r="T792" i="90"/>
  <c r="R792" i="90"/>
  <c r="G792" i="90"/>
  <c r="T791" i="90"/>
  <c r="R791" i="90"/>
  <c r="G791" i="90"/>
  <c r="T790" i="90"/>
  <c r="R790" i="90"/>
  <c r="G790" i="90"/>
  <c r="T789" i="90"/>
  <c r="R789" i="90"/>
  <c r="G789" i="90"/>
  <c r="T788" i="90"/>
  <c r="R788" i="90"/>
  <c r="G788" i="90"/>
  <c r="S788" i="90" s="1"/>
  <c r="T787" i="90"/>
  <c r="R787" i="90"/>
  <c r="G787" i="90"/>
  <c r="T786" i="90"/>
  <c r="R786" i="90"/>
  <c r="G786" i="90"/>
  <c r="T785" i="90"/>
  <c r="R785" i="90"/>
  <c r="G785" i="90"/>
  <c r="S785" i="90" s="1"/>
  <c r="T784" i="90"/>
  <c r="R784" i="90"/>
  <c r="G784" i="90"/>
  <c r="S784" i="90" s="1"/>
  <c r="T783" i="90"/>
  <c r="R783" i="90"/>
  <c r="G783" i="90"/>
  <c r="T782" i="90"/>
  <c r="R782" i="90"/>
  <c r="G782" i="90"/>
  <c r="T781" i="90"/>
  <c r="R781" i="90"/>
  <c r="G781" i="90"/>
  <c r="T780" i="90"/>
  <c r="R780" i="90"/>
  <c r="G780" i="90"/>
  <c r="T779" i="90"/>
  <c r="R779" i="90"/>
  <c r="G779" i="90"/>
  <c r="T778" i="90"/>
  <c r="R778" i="90"/>
  <c r="G778" i="90"/>
  <c r="T777" i="90"/>
  <c r="R777" i="90"/>
  <c r="G777" i="90"/>
  <c r="S777" i="90" s="1"/>
  <c r="T776" i="90"/>
  <c r="R776" i="90"/>
  <c r="G776" i="90"/>
  <c r="T775" i="90"/>
  <c r="R775" i="90"/>
  <c r="G775" i="90"/>
  <c r="T774" i="90"/>
  <c r="R774" i="90"/>
  <c r="G774" i="90"/>
  <c r="T773" i="90"/>
  <c r="R773" i="90"/>
  <c r="G773" i="90"/>
  <c r="T772" i="90"/>
  <c r="R772" i="90"/>
  <c r="G772" i="90"/>
  <c r="Q772" i="90" s="1"/>
  <c r="T771" i="90"/>
  <c r="R771" i="90"/>
  <c r="G771" i="90"/>
  <c r="T770" i="90"/>
  <c r="R770" i="90"/>
  <c r="G770" i="90"/>
  <c r="T769" i="90"/>
  <c r="R769" i="90"/>
  <c r="G769" i="90"/>
  <c r="S769" i="90" s="1"/>
  <c r="T768" i="90"/>
  <c r="R768" i="90"/>
  <c r="G768" i="90"/>
  <c r="T767" i="90"/>
  <c r="R767" i="90"/>
  <c r="G767" i="90"/>
  <c r="T766" i="90"/>
  <c r="R766" i="90"/>
  <c r="G766" i="90"/>
  <c r="T765" i="90"/>
  <c r="R765" i="90"/>
  <c r="G765" i="90"/>
  <c r="T764" i="90"/>
  <c r="R764" i="90"/>
  <c r="G764" i="90"/>
  <c r="S764" i="90" s="1"/>
  <c r="T763" i="90"/>
  <c r="R763" i="90"/>
  <c r="G763" i="90"/>
  <c r="T762" i="90"/>
  <c r="R762" i="90"/>
  <c r="G762" i="90"/>
  <c r="T761" i="90"/>
  <c r="R761" i="90"/>
  <c r="G761" i="90"/>
  <c r="S761" i="90" s="1"/>
  <c r="T760" i="90"/>
  <c r="R760" i="90"/>
  <c r="G760" i="90"/>
  <c r="Q760" i="90" s="1"/>
  <c r="T759" i="90"/>
  <c r="R759" i="90"/>
  <c r="G759" i="90"/>
  <c r="T758" i="90"/>
  <c r="R758" i="90"/>
  <c r="G758" i="90"/>
  <c r="T757" i="90"/>
  <c r="R757" i="90"/>
  <c r="G757" i="90"/>
  <c r="T756" i="90"/>
  <c r="R756" i="90"/>
  <c r="G756" i="90"/>
  <c r="S756" i="90" s="1"/>
  <c r="T755" i="90"/>
  <c r="R755" i="90"/>
  <c r="G755" i="90"/>
  <c r="T754" i="90"/>
  <c r="R754" i="90"/>
  <c r="G754" i="90"/>
  <c r="T753" i="90"/>
  <c r="R753" i="90"/>
  <c r="G753" i="90"/>
  <c r="S753" i="90" s="1"/>
  <c r="T752" i="90"/>
  <c r="R752" i="90"/>
  <c r="G752" i="90"/>
  <c r="Q752" i="90" s="1"/>
  <c r="T751" i="90"/>
  <c r="R751" i="90"/>
  <c r="G751" i="90"/>
  <c r="T750" i="90"/>
  <c r="R750" i="90"/>
  <c r="G750" i="90"/>
  <c r="T749" i="90"/>
  <c r="R749" i="90"/>
  <c r="G749" i="90"/>
  <c r="T748" i="90"/>
  <c r="R748" i="90"/>
  <c r="G748" i="90"/>
  <c r="Q748" i="90" s="1"/>
  <c r="T747" i="90"/>
  <c r="R747" i="90"/>
  <c r="G747" i="90"/>
  <c r="T746" i="90"/>
  <c r="R746" i="90"/>
  <c r="G746" i="90"/>
  <c r="T745" i="90"/>
  <c r="R745" i="90"/>
  <c r="G745" i="90"/>
  <c r="S745" i="90" s="1"/>
  <c r="T744" i="90"/>
  <c r="R744" i="90"/>
  <c r="G744" i="90"/>
  <c r="T743" i="90"/>
  <c r="R743" i="90"/>
  <c r="G743" i="90"/>
  <c r="T742" i="90"/>
  <c r="R742" i="90"/>
  <c r="G742" i="90"/>
  <c r="T741" i="90"/>
  <c r="R741" i="90"/>
  <c r="G741" i="90"/>
  <c r="T740" i="90"/>
  <c r="R740" i="90"/>
  <c r="G740" i="90"/>
  <c r="Q740" i="90" s="1"/>
  <c r="T739" i="90"/>
  <c r="R739" i="90"/>
  <c r="G739" i="90"/>
  <c r="T738" i="90"/>
  <c r="R738" i="90"/>
  <c r="G738" i="90"/>
  <c r="T737" i="90"/>
  <c r="S737" i="90"/>
  <c r="R737" i="90"/>
  <c r="Q737" i="90"/>
  <c r="T736" i="90"/>
  <c r="R736" i="90"/>
  <c r="G736" i="90"/>
  <c r="S736" i="90" s="1"/>
  <c r="T735" i="90"/>
  <c r="R735" i="90"/>
  <c r="G735" i="90"/>
  <c r="T734" i="90"/>
  <c r="R734" i="90"/>
  <c r="G734" i="90"/>
  <c r="T733" i="90"/>
  <c r="R733" i="90"/>
  <c r="G733" i="90"/>
  <c r="T732" i="90"/>
  <c r="R732" i="90"/>
  <c r="G732" i="90"/>
  <c r="T731" i="90"/>
  <c r="R731" i="90"/>
  <c r="G731" i="90"/>
  <c r="S731" i="90" s="1"/>
  <c r="T730" i="90"/>
  <c r="R730" i="90"/>
  <c r="G730" i="90"/>
  <c r="T729" i="90"/>
  <c r="R729" i="90"/>
  <c r="G729" i="90"/>
  <c r="T728" i="90"/>
  <c r="R728" i="90"/>
  <c r="G728" i="90"/>
  <c r="T727" i="90"/>
  <c r="R727" i="90"/>
  <c r="G727" i="90"/>
  <c r="Q727" i="90" s="1"/>
  <c r="T726" i="90"/>
  <c r="R726" i="90"/>
  <c r="G726" i="90"/>
  <c r="T725" i="90"/>
  <c r="R725" i="90"/>
  <c r="G725" i="90"/>
  <c r="T724" i="90"/>
  <c r="R724" i="90"/>
  <c r="G724" i="90"/>
  <c r="T723" i="90"/>
  <c r="R723" i="90"/>
  <c r="G723" i="90"/>
  <c r="S723" i="90" s="1"/>
  <c r="T722" i="90"/>
  <c r="R722" i="90"/>
  <c r="G722" i="90"/>
  <c r="T721" i="90"/>
  <c r="R721" i="90"/>
  <c r="G721" i="90"/>
  <c r="T720" i="90"/>
  <c r="R720" i="90"/>
  <c r="G720" i="90"/>
  <c r="T719" i="90"/>
  <c r="R719" i="90"/>
  <c r="G719" i="90"/>
  <c r="Q719" i="90" s="1"/>
  <c r="T718" i="90"/>
  <c r="R718" i="90"/>
  <c r="G718" i="90"/>
  <c r="T717" i="90"/>
  <c r="R717" i="90"/>
  <c r="G717" i="90"/>
  <c r="T716" i="90"/>
  <c r="R716" i="90"/>
  <c r="G716" i="90"/>
  <c r="T715" i="90"/>
  <c r="R715" i="90"/>
  <c r="G715" i="90"/>
  <c r="Q715" i="90" s="1"/>
  <c r="T714" i="90"/>
  <c r="R714" i="90"/>
  <c r="G714" i="90"/>
  <c r="T713" i="90"/>
  <c r="R713" i="90"/>
  <c r="G713" i="90"/>
  <c r="T712" i="90"/>
  <c r="R712" i="90"/>
  <c r="G712" i="90"/>
  <c r="T711" i="90"/>
  <c r="R711" i="90"/>
  <c r="G711" i="90"/>
  <c r="T710" i="90"/>
  <c r="R710" i="90"/>
  <c r="G710" i="90"/>
  <c r="T709" i="90"/>
  <c r="R709" i="90"/>
  <c r="G709" i="90"/>
  <c r="T708" i="90"/>
  <c r="R708" i="90"/>
  <c r="G708" i="90"/>
  <c r="T707" i="90"/>
  <c r="R707" i="90"/>
  <c r="G707" i="90"/>
  <c r="S707" i="90" s="1"/>
  <c r="T706" i="90"/>
  <c r="R706" i="90"/>
  <c r="G706" i="90"/>
  <c r="T705" i="90"/>
  <c r="R705" i="90"/>
  <c r="G705" i="90"/>
  <c r="T704" i="90"/>
  <c r="R704" i="90"/>
  <c r="G704" i="90"/>
  <c r="T703" i="90"/>
  <c r="R703" i="90"/>
  <c r="G703" i="90"/>
  <c r="T702" i="90"/>
  <c r="R702" i="90"/>
  <c r="G702" i="90"/>
  <c r="T701" i="90"/>
  <c r="R701" i="90"/>
  <c r="G701" i="90"/>
  <c r="T700" i="90"/>
  <c r="R700" i="90"/>
  <c r="G700" i="90"/>
  <c r="T699" i="90"/>
  <c r="R699" i="90"/>
  <c r="G699" i="90"/>
  <c r="S699" i="90" s="1"/>
  <c r="T698" i="90"/>
  <c r="R698" i="90"/>
  <c r="G698" i="90"/>
  <c r="T697" i="90"/>
  <c r="R697" i="90"/>
  <c r="G697" i="90"/>
  <c r="T696" i="90"/>
  <c r="R696" i="90"/>
  <c r="G696" i="90"/>
  <c r="T695" i="90"/>
  <c r="R695" i="90"/>
  <c r="G695" i="90"/>
  <c r="Q695" i="90" s="1"/>
  <c r="T694" i="90"/>
  <c r="R694" i="90"/>
  <c r="G694" i="90"/>
  <c r="T693" i="90"/>
  <c r="R693" i="90"/>
  <c r="G693" i="90"/>
  <c r="T692" i="90"/>
  <c r="R692" i="90"/>
  <c r="G692" i="90"/>
  <c r="T691" i="90"/>
  <c r="R691" i="90"/>
  <c r="G691" i="90"/>
  <c r="S691" i="90" s="1"/>
  <c r="T690" i="90"/>
  <c r="R690" i="90"/>
  <c r="G690" i="90"/>
  <c r="T689" i="90"/>
  <c r="R689" i="90"/>
  <c r="G689" i="90"/>
  <c r="T688" i="90"/>
  <c r="R688" i="90"/>
  <c r="G688" i="90"/>
  <c r="T687" i="90"/>
  <c r="R687" i="90"/>
  <c r="G687" i="90"/>
  <c r="Q687" i="90" s="1"/>
  <c r="T686" i="90"/>
  <c r="R686" i="90"/>
  <c r="G686" i="90"/>
  <c r="T685" i="90"/>
  <c r="R685" i="90"/>
  <c r="G685" i="90"/>
  <c r="S685" i="90" s="1"/>
  <c r="T684" i="90"/>
  <c r="R684" i="90"/>
  <c r="G684" i="90"/>
  <c r="T683" i="90"/>
  <c r="R683" i="90"/>
  <c r="G683" i="90"/>
  <c r="Q683" i="90" s="1"/>
  <c r="T682" i="90"/>
  <c r="R682" i="90"/>
  <c r="G682" i="90"/>
  <c r="T681" i="90"/>
  <c r="R681" i="90"/>
  <c r="G681" i="90"/>
  <c r="T680" i="90"/>
  <c r="R680" i="90"/>
  <c r="G680" i="90"/>
  <c r="S680" i="90" s="1"/>
  <c r="T679" i="90"/>
  <c r="R679" i="90"/>
  <c r="G679" i="90"/>
  <c r="Q679" i="90" s="1"/>
  <c r="T678" i="90"/>
  <c r="R678" i="90"/>
  <c r="G678" i="90"/>
  <c r="Q678" i="90" s="1"/>
  <c r="T677" i="90"/>
  <c r="R677" i="90"/>
  <c r="G677" i="90"/>
  <c r="T676" i="90"/>
  <c r="R676" i="90"/>
  <c r="G676" i="90"/>
  <c r="T675" i="90"/>
  <c r="R675" i="90"/>
  <c r="G675" i="90"/>
  <c r="Q675" i="90" s="1"/>
  <c r="T674" i="90"/>
  <c r="R674" i="90"/>
  <c r="G674" i="90"/>
  <c r="T673" i="90"/>
  <c r="R673" i="90"/>
  <c r="G673" i="90"/>
  <c r="S673" i="90" s="1"/>
  <c r="T672" i="90"/>
  <c r="R672" i="90"/>
  <c r="G672" i="90"/>
  <c r="S672" i="90" s="1"/>
  <c r="T671" i="90"/>
  <c r="R671" i="90"/>
  <c r="G671" i="90"/>
  <c r="S671" i="90" s="1"/>
  <c r="T670" i="90"/>
  <c r="R670" i="90"/>
  <c r="G670" i="90"/>
  <c r="Q670" i="90" s="1"/>
  <c r="T669" i="90"/>
  <c r="R669" i="90"/>
  <c r="G669" i="90"/>
  <c r="S669" i="90" s="1"/>
  <c r="T668" i="90"/>
  <c r="R668" i="90"/>
  <c r="G668" i="90"/>
  <c r="T667" i="90"/>
  <c r="R667" i="90"/>
  <c r="G667" i="90"/>
  <c r="Q667" i="90" s="1"/>
  <c r="T666" i="90"/>
  <c r="R666" i="90"/>
  <c r="G666" i="90"/>
  <c r="T665" i="90"/>
  <c r="R665" i="90"/>
  <c r="G665" i="90"/>
  <c r="T664" i="90"/>
  <c r="R664" i="90"/>
  <c r="G664" i="90"/>
  <c r="T663" i="90"/>
  <c r="R663" i="90"/>
  <c r="G663" i="90"/>
  <c r="T662" i="90"/>
  <c r="R662" i="90"/>
  <c r="G662" i="90"/>
  <c r="T661" i="90"/>
  <c r="R661" i="90"/>
  <c r="G661" i="90"/>
  <c r="T660" i="90"/>
  <c r="R660" i="90"/>
  <c r="G660" i="90"/>
  <c r="T659" i="90"/>
  <c r="R659" i="90"/>
  <c r="G659" i="90"/>
  <c r="S659" i="90" s="1"/>
  <c r="T658" i="90"/>
  <c r="R658" i="90"/>
  <c r="G658" i="90"/>
  <c r="T657" i="90"/>
  <c r="R657" i="90"/>
  <c r="G657" i="90"/>
  <c r="S657" i="90" s="1"/>
  <c r="T656" i="90"/>
  <c r="R656" i="90"/>
  <c r="G656" i="90"/>
  <c r="S656" i="90" s="1"/>
  <c r="T655" i="90"/>
  <c r="R655" i="90"/>
  <c r="G655" i="90"/>
  <c r="S655" i="90" s="1"/>
  <c r="T654" i="90"/>
  <c r="R654" i="90"/>
  <c r="G654" i="90"/>
  <c r="Q654" i="90" s="1"/>
  <c r="T653" i="90"/>
  <c r="R653" i="90"/>
  <c r="G653" i="90"/>
  <c r="S653" i="90" s="1"/>
  <c r="T652" i="90"/>
  <c r="R652" i="90"/>
  <c r="G652" i="90"/>
  <c r="T651" i="90"/>
  <c r="R651" i="90"/>
  <c r="G651" i="90"/>
  <c r="Q651" i="90" s="1"/>
  <c r="T650" i="90"/>
  <c r="R650" i="90"/>
  <c r="G650" i="90"/>
  <c r="T649" i="90"/>
  <c r="R649" i="90"/>
  <c r="G649" i="90"/>
  <c r="T648" i="90"/>
  <c r="R648" i="90"/>
  <c r="G648" i="90"/>
  <c r="S648" i="90" s="1"/>
  <c r="T647" i="90"/>
  <c r="R647" i="90"/>
  <c r="G647" i="90"/>
  <c r="Q647" i="90" s="1"/>
  <c r="T646" i="90"/>
  <c r="R646" i="90"/>
  <c r="G646" i="90"/>
  <c r="Q646" i="90" s="1"/>
  <c r="T645" i="90"/>
  <c r="R645" i="90"/>
  <c r="G645" i="90"/>
  <c r="T644" i="90"/>
  <c r="R644" i="90"/>
  <c r="G644" i="90"/>
  <c r="T643" i="90"/>
  <c r="R643" i="90"/>
  <c r="G643" i="90"/>
  <c r="T642" i="90"/>
  <c r="R642" i="90"/>
  <c r="G642" i="90"/>
  <c r="T641" i="90"/>
  <c r="R641" i="90"/>
  <c r="G641" i="90"/>
  <c r="T640" i="90"/>
  <c r="R640" i="90"/>
  <c r="G640" i="90"/>
  <c r="T639" i="90"/>
  <c r="R639" i="90"/>
  <c r="G639" i="90"/>
  <c r="T638" i="90"/>
  <c r="R638" i="90"/>
  <c r="G638" i="90"/>
  <c r="Q638" i="90" s="1"/>
  <c r="T637" i="90"/>
  <c r="R637" i="90"/>
  <c r="G637" i="90"/>
  <c r="S637" i="90" s="1"/>
  <c r="T636" i="90"/>
  <c r="R636" i="90"/>
  <c r="G636" i="90"/>
  <c r="T635" i="90"/>
  <c r="R635" i="90"/>
  <c r="G635" i="90"/>
  <c r="T634" i="90"/>
  <c r="R634" i="90"/>
  <c r="G634" i="90"/>
  <c r="T633" i="90"/>
  <c r="R633" i="90"/>
  <c r="G633" i="90"/>
  <c r="T632" i="90"/>
  <c r="R632" i="90"/>
  <c r="G632" i="90"/>
  <c r="S632" i="90" s="1"/>
  <c r="T631" i="90"/>
  <c r="R631" i="90"/>
  <c r="G631" i="90"/>
  <c r="Q631" i="90" s="1"/>
  <c r="T630" i="90"/>
  <c r="R630" i="90"/>
  <c r="G630" i="90"/>
  <c r="Q630" i="90" s="1"/>
  <c r="T629" i="90"/>
  <c r="R629" i="90"/>
  <c r="G629" i="90"/>
  <c r="S629" i="90" s="1"/>
  <c r="T628" i="90"/>
  <c r="R628" i="90"/>
  <c r="G628" i="90"/>
  <c r="S628" i="90" s="1"/>
  <c r="T627" i="90"/>
  <c r="R627" i="90"/>
  <c r="G627" i="90"/>
  <c r="Q627" i="90" s="1"/>
  <c r="T626" i="90"/>
  <c r="R626" i="90"/>
  <c r="G626" i="90"/>
  <c r="Q626" i="90" s="1"/>
  <c r="T625" i="90"/>
  <c r="R625" i="90"/>
  <c r="G625" i="90"/>
  <c r="S625" i="90" s="1"/>
  <c r="T624" i="90"/>
  <c r="R624" i="90"/>
  <c r="G624" i="90"/>
  <c r="S624" i="90" s="1"/>
  <c r="T623" i="90"/>
  <c r="R623" i="90"/>
  <c r="G623" i="90"/>
  <c r="T622" i="90"/>
  <c r="R622" i="90"/>
  <c r="G622" i="90"/>
  <c r="Q622" i="90" s="1"/>
  <c r="T621" i="90"/>
  <c r="R621" i="90"/>
  <c r="G621" i="90"/>
  <c r="S621" i="90" s="1"/>
  <c r="T620" i="90"/>
  <c r="R620" i="90"/>
  <c r="G620" i="90"/>
  <c r="S620" i="90" s="1"/>
  <c r="T619" i="90"/>
  <c r="R619" i="90"/>
  <c r="G619" i="90"/>
  <c r="Q619" i="90" s="1"/>
  <c r="T618" i="90"/>
  <c r="R618" i="90"/>
  <c r="G618" i="90"/>
  <c r="T617" i="90"/>
  <c r="R617" i="90"/>
  <c r="G617" i="90"/>
  <c r="T616" i="90"/>
  <c r="R616" i="90"/>
  <c r="G616" i="90"/>
  <c r="S616" i="90" s="1"/>
  <c r="T615" i="90"/>
  <c r="R615" i="90"/>
  <c r="G615" i="90"/>
  <c r="S615" i="90" s="1"/>
  <c r="T614" i="90"/>
  <c r="R614" i="90"/>
  <c r="G614" i="90"/>
  <c r="T613" i="90"/>
  <c r="R613" i="90"/>
  <c r="G613" i="90"/>
  <c r="S613" i="90" s="1"/>
  <c r="T612" i="90"/>
  <c r="R612" i="90"/>
  <c r="G612" i="90"/>
  <c r="S612" i="90" s="1"/>
  <c r="T611" i="90"/>
  <c r="R611" i="90"/>
  <c r="G611" i="90"/>
  <c r="T610" i="90"/>
  <c r="R610" i="90"/>
  <c r="G610" i="90"/>
  <c r="T609" i="90"/>
  <c r="R609" i="90"/>
  <c r="G609" i="90"/>
  <c r="T608" i="90"/>
  <c r="R608" i="90"/>
  <c r="G608" i="90"/>
  <c r="S608" i="90" s="1"/>
  <c r="T607" i="90"/>
  <c r="R607" i="90"/>
  <c r="G607" i="90"/>
  <c r="T606" i="90"/>
  <c r="R606" i="90"/>
  <c r="G606" i="90"/>
  <c r="T605" i="90"/>
  <c r="R605" i="90"/>
  <c r="G605" i="90"/>
  <c r="S605" i="90" s="1"/>
  <c r="T604" i="90"/>
  <c r="R604" i="90"/>
  <c r="G604" i="90"/>
  <c r="S604" i="90" s="1"/>
  <c r="T603" i="90"/>
  <c r="R603" i="90"/>
  <c r="G603" i="90"/>
  <c r="Q603" i="90" s="1"/>
  <c r="T602" i="90"/>
  <c r="R602" i="90"/>
  <c r="G602" i="90"/>
  <c r="Q602" i="90" s="1"/>
  <c r="T601" i="90"/>
  <c r="R601" i="90"/>
  <c r="G601" i="90"/>
  <c r="Q601" i="90" s="1"/>
  <c r="T600" i="90"/>
  <c r="R600" i="90"/>
  <c r="G600" i="90"/>
  <c r="S600" i="90" s="1"/>
  <c r="T599" i="90"/>
  <c r="R599" i="90"/>
  <c r="G599" i="90"/>
  <c r="Q599" i="90" s="1"/>
  <c r="T598" i="90"/>
  <c r="R598" i="90"/>
  <c r="G598" i="90"/>
  <c r="T597" i="90"/>
  <c r="R597" i="90"/>
  <c r="G597" i="90"/>
  <c r="S597" i="90" s="1"/>
  <c r="T596" i="90"/>
  <c r="R596" i="90"/>
  <c r="G596" i="90"/>
  <c r="S596" i="90" s="1"/>
  <c r="T595" i="90"/>
  <c r="R595" i="90"/>
  <c r="G595" i="90"/>
  <c r="T594" i="90"/>
  <c r="R594" i="90"/>
  <c r="G594" i="90"/>
  <c r="T593" i="90"/>
  <c r="R593" i="90"/>
  <c r="G593" i="90"/>
  <c r="T592" i="90"/>
  <c r="R592" i="90"/>
  <c r="G592" i="90"/>
  <c r="S592" i="90" s="1"/>
  <c r="T591" i="90"/>
  <c r="R591" i="90"/>
  <c r="G591" i="90"/>
  <c r="T590" i="90"/>
  <c r="R590" i="90"/>
  <c r="G590" i="90"/>
  <c r="T589" i="90"/>
  <c r="R589" i="90"/>
  <c r="G589" i="90"/>
  <c r="S589" i="90" s="1"/>
  <c r="T588" i="90"/>
  <c r="R588" i="90"/>
  <c r="G588" i="90"/>
  <c r="S588" i="90" s="1"/>
  <c r="T587" i="90"/>
  <c r="R587" i="90"/>
  <c r="G587" i="90"/>
  <c r="Q587" i="90" s="1"/>
  <c r="T586" i="90"/>
  <c r="R586" i="90"/>
  <c r="G586" i="90"/>
  <c r="Q586" i="90" s="1"/>
  <c r="T585" i="90"/>
  <c r="R585" i="90"/>
  <c r="G585" i="90"/>
  <c r="Q585" i="90" s="1"/>
  <c r="T584" i="90"/>
  <c r="R584" i="90"/>
  <c r="G584" i="90"/>
  <c r="S584" i="90" s="1"/>
  <c r="T583" i="90"/>
  <c r="R583" i="90"/>
  <c r="G583" i="90"/>
  <c r="Q583" i="90" s="1"/>
  <c r="T582" i="90"/>
  <c r="R582" i="90"/>
  <c r="G582" i="90"/>
  <c r="T581" i="90"/>
  <c r="R581" i="90"/>
  <c r="G581" i="90"/>
  <c r="S581" i="90" s="1"/>
  <c r="T580" i="90"/>
  <c r="R580" i="90"/>
  <c r="G580" i="90"/>
  <c r="S580" i="90" s="1"/>
  <c r="T579" i="90"/>
  <c r="R579" i="90"/>
  <c r="G579" i="90"/>
  <c r="T578" i="90"/>
  <c r="R578" i="90"/>
  <c r="G578" i="90"/>
  <c r="T577" i="90"/>
  <c r="R577" i="90"/>
  <c r="G577" i="90"/>
  <c r="T576" i="90"/>
  <c r="R576" i="90"/>
  <c r="G576" i="90"/>
  <c r="S576" i="90" s="1"/>
  <c r="T575" i="90"/>
  <c r="R575" i="90"/>
  <c r="G575" i="90"/>
  <c r="T574" i="90"/>
  <c r="R574" i="90"/>
  <c r="G574" i="90"/>
  <c r="T573" i="90"/>
  <c r="R573" i="90"/>
  <c r="G573" i="90"/>
  <c r="S573" i="90" s="1"/>
  <c r="T572" i="90"/>
  <c r="R572" i="90"/>
  <c r="G572" i="90"/>
  <c r="S572" i="90" s="1"/>
  <c r="T571" i="90"/>
  <c r="R571" i="90"/>
  <c r="G571" i="90"/>
  <c r="Q571" i="90" s="1"/>
  <c r="T570" i="90"/>
  <c r="R570" i="90"/>
  <c r="G570" i="90"/>
  <c r="Q570" i="90" s="1"/>
  <c r="T569" i="90"/>
  <c r="R569" i="90"/>
  <c r="G569" i="90"/>
  <c r="Q569" i="90" s="1"/>
  <c r="T568" i="90"/>
  <c r="R568" i="90"/>
  <c r="G568" i="90"/>
  <c r="S568" i="90" s="1"/>
  <c r="T567" i="90"/>
  <c r="R567" i="90"/>
  <c r="G567" i="90"/>
  <c r="Q567" i="90" s="1"/>
  <c r="T566" i="90"/>
  <c r="R566" i="90"/>
  <c r="G566" i="90"/>
  <c r="T565" i="90"/>
  <c r="R565" i="90"/>
  <c r="G565" i="90"/>
  <c r="S565" i="90" s="1"/>
  <c r="T564" i="90"/>
  <c r="R564" i="90"/>
  <c r="G564" i="90"/>
  <c r="S564" i="90" s="1"/>
  <c r="T563" i="90"/>
  <c r="R563" i="90"/>
  <c r="G563" i="90"/>
  <c r="T562" i="90"/>
  <c r="R562" i="90"/>
  <c r="G562" i="90"/>
  <c r="T561" i="90"/>
  <c r="R561" i="90"/>
  <c r="G561" i="90"/>
  <c r="T560" i="90"/>
  <c r="R560" i="90"/>
  <c r="G560" i="90"/>
  <c r="S560" i="90" s="1"/>
  <c r="T559" i="90"/>
  <c r="R559" i="90"/>
  <c r="G559" i="90"/>
  <c r="Q559" i="90" s="1"/>
  <c r="T558" i="90"/>
  <c r="R558" i="90"/>
  <c r="G558" i="90"/>
  <c r="T557" i="90"/>
  <c r="R557" i="90"/>
  <c r="G557" i="90"/>
  <c r="S557" i="90" s="1"/>
  <c r="T556" i="90"/>
  <c r="R556" i="90"/>
  <c r="G556" i="90"/>
  <c r="S556" i="90" s="1"/>
  <c r="T555" i="90"/>
  <c r="R555" i="90"/>
  <c r="G555" i="90"/>
  <c r="Q555" i="90" s="1"/>
  <c r="T554" i="90"/>
  <c r="R554" i="90"/>
  <c r="G554" i="90"/>
  <c r="T553" i="90"/>
  <c r="R553" i="90"/>
  <c r="G553" i="90"/>
  <c r="T552" i="90"/>
  <c r="R552" i="90"/>
  <c r="G552" i="90"/>
  <c r="S552" i="90" s="1"/>
  <c r="T551" i="90"/>
  <c r="R551" i="90"/>
  <c r="G551" i="90"/>
  <c r="Q551" i="90" s="1"/>
  <c r="T550" i="90"/>
  <c r="R550" i="90"/>
  <c r="G550" i="90"/>
  <c r="T549" i="90"/>
  <c r="R549" i="90"/>
  <c r="G549" i="90"/>
  <c r="S549" i="90" s="1"/>
  <c r="T548" i="90"/>
  <c r="R548" i="90"/>
  <c r="G548" i="90"/>
  <c r="S548" i="90" s="1"/>
  <c r="T547" i="90"/>
  <c r="R547" i="90"/>
  <c r="G547" i="90"/>
  <c r="Q547" i="90" s="1"/>
  <c r="T546" i="90"/>
  <c r="R546" i="90"/>
  <c r="G546" i="90"/>
  <c r="T545" i="90"/>
  <c r="R545" i="90"/>
  <c r="G545" i="90"/>
  <c r="T544" i="90"/>
  <c r="R544" i="90"/>
  <c r="G544" i="90"/>
  <c r="S544" i="90" s="1"/>
  <c r="T543" i="90"/>
  <c r="R543" i="90"/>
  <c r="G543" i="90"/>
  <c r="Q543" i="90" s="1"/>
  <c r="T542" i="90"/>
  <c r="R542" i="90"/>
  <c r="G542" i="90"/>
  <c r="T541" i="90"/>
  <c r="R541" i="90"/>
  <c r="G541" i="90"/>
  <c r="S541" i="90" s="1"/>
  <c r="T540" i="90"/>
  <c r="R540" i="90"/>
  <c r="G540" i="90"/>
  <c r="S540" i="90" s="1"/>
  <c r="T539" i="90"/>
  <c r="R539" i="90"/>
  <c r="G539" i="90"/>
  <c r="Q539" i="90" s="1"/>
  <c r="T538" i="90"/>
  <c r="R538" i="90"/>
  <c r="G538" i="90"/>
  <c r="T537" i="90"/>
  <c r="R537" i="90"/>
  <c r="G537" i="90"/>
  <c r="T536" i="90"/>
  <c r="R536" i="90"/>
  <c r="G536" i="90"/>
  <c r="S536" i="90" s="1"/>
  <c r="T535" i="90"/>
  <c r="R535" i="90"/>
  <c r="G535" i="90"/>
  <c r="Q535" i="90" s="1"/>
  <c r="T534" i="90"/>
  <c r="R534" i="90"/>
  <c r="G534" i="90"/>
  <c r="T533" i="90"/>
  <c r="R533" i="90"/>
  <c r="G533" i="90"/>
  <c r="S533" i="90" s="1"/>
  <c r="T532" i="90"/>
  <c r="R532" i="90"/>
  <c r="G532" i="90"/>
  <c r="S532" i="90" s="1"/>
  <c r="T531" i="90"/>
  <c r="R531" i="90"/>
  <c r="G531" i="90"/>
  <c r="Q531" i="90" s="1"/>
  <c r="T530" i="90"/>
  <c r="R530" i="90"/>
  <c r="G530" i="90"/>
  <c r="T529" i="90"/>
  <c r="R529" i="90"/>
  <c r="G529" i="90"/>
  <c r="T528" i="90"/>
  <c r="R528" i="90"/>
  <c r="G528" i="90"/>
  <c r="S528" i="90" s="1"/>
  <c r="T527" i="90"/>
  <c r="R527" i="90"/>
  <c r="G527" i="90"/>
  <c r="Q527" i="90" s="1"/>
  <c r="T526" i="90"/>
  <c r="R526" i="90"/>
  <c r="G526" i="90"/>
  <c r="T525" i="90"/>
  <c r="R525" i="90"/>
  <c r="G525" i="90"/>
  <c r="S525" i="90" s="1"/>
  <c r="T524" i="90"/>
  <c r="R524" i="90"/>
  <c r="G524" i="90"/>
  <c r="S524" i="90" s="1"/>
  <c r="T523" i="90"/>
  <c r="R523" i="90"/>
  <c r="G523" i="90"/>
  <c r="Q523" i="90" s="1"/>
  <c r="T522" i="90"/>
  <c r="R522" i="90"/>
  <c r="G522" i="90"/>
  <c r="T521" i="90"/>
  <c r="R521" i="90"/>
  <c r="G521" i="90"/>
  <c r="T520" i="90"/>
  <c r="R520" i="90"/>
  <c r="G520" i="90"/>
  <c r="S520" i="90" s="1"/>
  <c r="T519" i="90"/>
  <c r="R519" i="90"/>
  <c r="G519" i="90"/>
  <c r="Q519" i="90" s="1"/>
  <c r="T518" i="90"/>
  <c r="R518" i="90"/>
  <c r="G518" i="90"/>
  <c r="T517" i="90"/>
  <c r="R517" i="90"/>
  <c r="G517" i="90"/>
  <c r="S517" i="90" s="1"/>
  <c r="T516" i="90"/>
  <c r="R516" i="90"/>
  <c r="G516" i="90"/>
  <c r="S516" i="90" s="1"/>
  <c r="T515" i="90"/>
  <c r="R515" i="90"/>
  <c r="G515" i="90"/>
  <c r="Q515" i="90" s="1"/>
  <c r="T514" i="90"/>
  <c r="R514" i="90"/>
  <c r="G514" i="90"/>
  <c r="T513" i="90"/>
  <c r="R513" i="90"/>
  <c r="G513" i="90"/>
  <c r="T512" i="90"/>
  <c r="R512" i="90"/>
  <c r="G512" i="90"/>
  <c r="S512" i="90" s="1"/>
  <c r="T511" i="90"/>
  <c r="R511" i="90"/>
  <c r="G511" i="90"/>
  <c r="Q511" i="90" s="1"/>
  <c r="T510" i="90"/>
  <c r="R510" i="90"/>
  <c r="G510" i="90"/>
  <c r="T509" i="90"/>
  <c r="R509" i="90"/>
  <c r="G509" i="90"/>
  <c r="S509" i="90" s="1"/>
  <c r="T508" i="90"/>
  <c r="R508" i="90"/>
  <c r="G508" i="90"/>
  <c r="S508" i="90" s="1"/>
  <c r="T507" i="90"/>
  <c r="R507" i="90"/>
  <c r="G507" i="90"/>
  <c r="Q507" i="90" s="1"/>
  <c r="T506" i="90"/>
  <c r="R506" i="90"/>
  <c r="G506" i="90"/>
  <c r="T505" i="90"/>
  <c r="R505" i="90"/>
  <c r="G505" i="90"/>
  <c r="T504" i="90"/>
  <c r="R504" i="90"/>
  <c r="G504" i="90"/>
  <c r="S504" i="90" s="1"/>
  <c r="T503" i="90"/>
  <c r="R503" i="90"/>
  <c r="G503" i="90"/>
  <c r="Q503" i="90" s="1"/>
  <c r="T502" i="90"/>
  <c r="R502" i="90"/>
  <c r="G502" i="90"/>
  <c r="T501" i="90"/>
  <c r="R501" i="90"/>
  <c r="G501" i="90"/>
  <c r="S501" i="90" s="1"/>
  <c r="T500" i="90"/>
  <c r="R500" i="90"/>
  <c r="G500" i="90"/>
  <c r="S500" i="90" s="1"/>
  <c r="T499" i="90"/>
  <c r="R499" i="90"/>
  <c r="G499" i="90"/>
  <c r="Q499" i="90" s="1"/>
  <c r="T498" i="90"/>
  <c r="R498" i="90"/>
  <c r="G498" i="90"/>
  <c r="T497" i="90"/>
  <c r="R497" i="90"/>
  <c r="G497" i="90"/>
  <c r="T496" i="90"/>
  <c r="R496" i="90"/>
  <c r="G496" i="90"/>
  <c r="S496" i="90" s="1"/>
  <c r="T495" i="90"/>
  <c r="R495" i="90"/>
  <c r="G495" i="90"/>
  <c r="Q495" i="90" s="1"/>
  <c r="T494" i="90"/>
  <c r="R494" i="90"/>
  <c r="G494" i="90"/>
  <c r="T493" i="90"/>
  <c r="R493" i="90"/>
  <c r="G493" i="90"/>
  <c r="S493" i="90" s="1"/>
  <c r="T492" i="90"/>
  <c r="R492" i="90"/>
  <c r="G492" i="90"/>
  <c r="S492" i="90" s="1"/>
  <c r="T491" i="90"/>
  <c r="R491" i="90"/>
  <c r="G491" i="90"/>
  <c r="Q491" i="90" s="1"/>
  <c r="T490" i="90"/>
  <c r="R490" i="90"/>
  <c r="G490" i="90"/>
  <c r="T489" i="90"/>
  <c r="R489" i="90"/>
  <c r="G489" i="90"/>
  <c r="T488" i="90"/>
  <c r="R488" i="90"/>
  <c r="G488" i="90"/>
  <c r="S488" i="90" s="1"/>
  <c r="T487" i="90"/>
  <c r="R487" i="90"/>
  <c r="G487" i="90"/>
  <c r="Q487" i="90" s="1"/>
  <c r="T486" i="90"/>
  <c r="R486" i="90"/>
  <c r="G486" i="90"/>
  <c r="T485" i="90"/>
  <c r="R485" i="90"/>
  <c r="G485" i="90"/>
  <c r="S485" i="90" s="1"/>
  <c r="T484" i="90"/>
  <c r="R484" i="90"/>
  <c r="G484" i="90"/>
  <c r="S484" i="90" s="1"/>
  <c r="T483" i="90"/>
  <c r="R483" i="90"/>
  <c r="G483" i="90"/>
  <c r="Q483" i="90" s="1"/>
  <c r="T482" i="90"/>
  <c r="R482" i="90"/>
  <c r="G482" i="90"/>
  <c r="T481" i="90"/>
  <c r="R481" i="90"/>
  <c r="G481" i="90"/>
  <c r="T480" i="90"/>
  <c r="R480" i="90"/>
  <c r="G480" i="90"/>
  <c r="S480" i="90" s="1"/>
  <c r="T479" i="90"/>
  <c r="R479" i="90"/>
  <c r="G479" i="90"/>
  <c r="Q479" i="90" s="1"/>
  <c r="T478" i="90"/>
  <c r="R478" i="90"/>
  <c r="G478" i="90"/>
  <c r="T477" i="90"/>
  <c r="R477" i="90"/>
  <c r="G477" i="90"/>
  <c r="S477" i="90" s="1"/>
  <c r="T476" i="90"/>
  <c r="R476" i="90"/>
  <c r="G476" i="90"/>
  <c r="S476" i="90" s="1"/>
  <c r="T475" i="90"/>
  <c r="R475" i="90"/>
  <c r="G475" i="90"/>
  <c r="Q475" i="90" s="1"/>
  <c r="T474" i="90"/>
  <c r="R474" i="90"/>
  <c r="G474" i="90"/>
  <c r="T473" i="90"/>
  <c r="R473" i="90"/>
  <c r="G473" i="90"/>
  <c r="T472" i="90"/>
  <c r="R472" i="90"/>
  <c r="G472" i="90"/>
  <c r="S472" i="90" s="1"/>
  <c r="T471" i="90"/>
  <c r="R471" i="90"/>
  <c r="G471" i="90"/>
  <c r="Q471" i="90" s="1"/>
  <c r="T470" i="90"/>
  <c r="R470" i="90"/>
  <c r="G470" i="90"/>
  <c r="T469" i="90"/>
  <c r="R469" i="90"/>
  <c r="G469" i="90"/>
  <c r="S469" i="90" s="1"/>
  <c r="T468" i="90"/>
  <c r="R468" i="90"/>
  <c r="G468" i="90"/>
  <c r="S468" i="90" s="1"/>
  <c r="T467" i="90"/>
  <c r="R467" i="90"/>
  <c r="G467" i="90"/>
  <c r="Q467" i="90" s="1"/>
  <c r="T466" i="90"/>
  <c r="R466" i="90"/>
  <c r="G466" i="90"/>
  <c r="T465" i="90"/>
  <c r="R465" i="90"/>
  <c r="G465" i="90"/>
  <c r="T464" i="90"/>
  <c r="R464" i="90"/>
  <c r="G464" i="90"/>
  <c r="S464" i="90" s="1"/>
  <c r="T463" i="90"/>
  <c r="R463" i="90"/>
  <c r="G463" i="90"/>
  <c r="Q463" i="90" s="1"/>
  <c r="T462" i="90"/>
  <c r="R462" i="90"/>
  <c r="G462" i="90"/>
  <c r="T461" i="90"/>
  <c r="R461" i="90"/>
  <c r="G461" i="90"/>
  <c r="S461" i="90" s="1"/>
  <c r="T460" i="90"/>
  <c r="R460" i="90"/>
  <c r="G460" i="90"/>
  <c r="S460" i="90" s="1"/>
  <c r="T459" i="90"/>
  <c r="R459" i="90"/>
  <c r="G459" i="90"/>
  <c r="Q459" i="90" s="1"/>
  <c r="T458" i="90"/>
  <c r="R458" i="90"/>
  <c r="G458" i="90"/>
  <c r="T457" i="90"/>
  <c r="R457" i="90"/>
  <c r="G457" i="90"/>
  <c r="T456" i="90"/>
  <c r="R456" i="90"/>
  <c r="G456" i="90"/>
  <c r="S456" i="90" s="1"/>
  <c r="T455" i="90"/>
  <c r="R455" i="90"/>
  <c r="G455" i="90"/>
  <c r="Q455" i="90" s="1"/>
  <c r="T454" i="90"/>
  <c r="R454" i="90"/>
  <c r="G454" i="90"/>
  <c r="T453" i="90"/>
  <c r="R453" i="90"/>
  <c r="G453" i="90"/>
  <c r="S453" i="90" s="1"/>
  <c r="T452" i="90"/>
  <c r="R452" i="90"/>
  <c r="G452" i="90"/>
  <c r="S452" i="90" s="1"/>
  <c r="T451" i="90"/>
  <c r="R451" i="90"/>
  <c r="G451" i="90"/>
  <c r="Q451" i="90" s="1"/>
  <c r="T450" i="90"/>
  <c r="R450" i="90"/>
  <c r="G450" i="90"/>
  <c r="T449" i="90"/>
  <c r="R449" i="90"/>
  <c r="G449" i="90"/>
  <c r="T448" i="90"/>
  <c r="R448" i="90"/>
  <c r="G448" i="90"/>
  <c r="S448" i="90" s="1"/>
  <c r="T447" i="90"/>
  <c r="R447" i="90"/>
  <c r="G447" i="90"/>
  <c r="Q447" i="90" s="1"/>
  <c r="T446" i="90"/>
  <c r="R446" i="90"/>
  <c r="G446" i="90"/>
  <c r="T445" i="90"/>
  <c r="R445" i="90"/>
  <c r="G445" i="90"/>
  <c r="S445" i="90" s="1"/>
  <c r="T444" i="90"/>
  <c r="R444" i="90"/>
  <c r="G444" i="90"/>
  <c r="S444" i="90" s="1"/>
  <c r="T443" i="90"/>
  <c r="R443" i="90"/>
  <c r="G443" i="90"/>
  <c r="Q443" i="90" s="1"/>
  <c r="T442" i="90"/>
  <c r="R442" i="90"/>
  <c r="G442" i="90"/>
  <c r="T441" i="90"/>
  <c r="R441" i="90"/>
  <c r="G441" i="90"/>
  <c r="T440" i="90"/>
  <c r="R440" i="90"/>
  <c r="G440" i="90"/>
  <c r="S440" i="90" s="1"/>
  <c r="T439" i="90"/>
  <c r="R439" i="90"/>
  <c r="G439" i="90"/>
  <c r="Q439" i="90" s="1"/>
  <c r="T438" i="90"/>
  <c r="R438" i="90"/>
  <c r="G438" i="90"/>
  <c r="T437" i="90"/>
  <c r="R437" i="90"/>
  <c r="G437" i="90"/>
  <c r="S437" i="90" s="1"/>
  <c r="T436" i="90"/>
  <c r="R436" i="90"/>
  <c r="G436" i="90"/>
  <c r="S436" i="90" s="1"/>
  <c r="T435" i="90"/>
  <c r="R435" i="90"/>
  <c r="G435" i="90"/>
  <c r="Q435" i="90" s="1"/>
  <c r="T434" i="90"/>
  <c r="R434" i="90"/>
  <c r="G434" i="90"/>
  <c r="T433" i="90"/>
  <c r="R433" i="90"/>
  <c r="G433" i="90"/>
  <c r="T432" i="90"/>
  <c r="R432" i="90"/>
  <c r="G432" i="90"/>
  <c r="S432" i="90" s="1"/>
  <c r="T431" i="90"/>
  <c r="R431" i="90"/>
  <c r="G431" i="90"/>
  <c r="Q431" i="90" s="1"/>
  <c r="T430" i="90"/>
  <c r="R430" i="90"/>
  <c r="G430" i="90"/>
  <c r="T429" i="90"/>
  <c r="R429" i="90"/>
  <c r="G429" i="90"/>
  <c r="S429" i="90" s="1"/>
  <c r="T428" i="90"/>
  <c r="R428" i="90"/>
  <c r="G428" i="90"/>
  <c r="S428" i="90" s="1"/>
  <c r="T427" i="90"/>
  <c r="R427" i="90"/>
  <c r="G427" i="90"/>
  <c r="Q427" i="90" s="1"/>
  <c r="T426" i="90"/>
  <c r="R426" i="90"/>
  <c r="G426" i="90"/>
  <c r="T425" i="90"/>
  <c r="R425" i="90"/>
  <c r="G425" i="90"/>
  <c r="T424" i="90"/>
  <c r="R424" i="90"/>
  <c r="G424" i="90"/>
  <c r="S424" i="90" s="1"/>
  <c r="T423" i="90"/>
  <c r="R423" i="90"/>
  <c r="G423" i="90"/>
  <c r="Q423" i="90" s="1"/>
  <c r="T422" i="90"/>
  <c r="R422" i="90"/>
  <c r="G422" i="90"/>
  <c r="T421" i="90"/>
  <c r="R421" i="90"/>
  <c r="G421" i="90"/>
  <c r="S421" i="90" s="1"/>
  <c r="T420" i="90"/>
  <c r="R420" i="90"/>
  <c r="G420" i="90"/>
  <c r="S420" i="90" s="1"/>
  <c r="T419" i="90"/>
  <c r="R419" i="90"/>
  <c r="G419" i="90"/>
  <c r="Q419" i="90" s="1"/>
  <c r="T418" i="90"/>
  <c r="R418" i="90"/>
  <c r="G418" i="90"/>
  <c r="Q418" i="90" s="1"/>
  <c r="T417" i="90"/>
  <c r="R417" i="90"/>
  <c r="G417" i="90"/>
  <c r="Q417" i="90" s="1"/>
  <c r="T416" i="90"/>
  <c r="R416" i="90"/>
  <c r="G416" i="90"/>
  <c r="S416" i="90" s="1"/>
  <c r="T415" i="90"/>
  <c r="R415" i="90"/>
  <c r="G415" i="90"/>
  <c r="Q415" i="90" s="1"/>
  <c r="T414" i="90"/>
  <c r="R414" i="90"/>
  <c r="G414" i="90"/>
  <c r="T413" i="90"/>
  <c r="R413" i="90"/>
  <c r="G413" i="90"/>
  <c r="S413" i="90" s="1"/>
  <c r="T412" i="90"/>
  <c r="R412" i="90"/>
  <c r="G412" i="90"/>
  <c r="S412" i="90" s="1"/>
  <c r="T411" i="90"/>
  <c r="R411" i="90"/>
  <c r="G411" i="90"/>
  <c r="Q411" i="90" s="1"/>
  <c r="T410" i="90"/>
  <c r="R410" i="90"/>
  <c r="G410" i="90"/>
  <c r="Q410" i="90" s="1"/>
  <c r="T409" i="90"/>
  <c r="R409" i="90"/>
  <c r="G409" i="90"/>
  <c r="Q409" i="90" s="1"/>
  <c r="T408" i="90"/>
  <c r="R408" i="90"/>
  <c r="G408" i="90"/>
  <c r="S408" i="90" s="1"/>
  <c r="T407" i="90"/>
  <c r="R407" i="90"/>
  <c r="G407" i="90"/>
  <c r="Q407" i="90" s="1"/>
  <c r="T406" i="90"/>
  <c r="R406" i="90"/>
  <c r="G406" i="90"/>
  <c r="T405" i="90"/>
  <c r="R405" i="90"/>
  <c r="G405" i="90"/>
  <c r="S405" i="90" s="1"/>
  <c r="T404" i="90"/>
  <c r="R404" i="90"/>
  <c r="G404" i="90"/>
  <c r="S404" i="90" s="1"/>
  <c r="T403" i="90"/>
  <c r="R403" i="90"/>
  <c r="G403" i="90"/>
  <c r="Q403" i="90" s="1"/>
  <c r="T402" i="90"/>
  <c r="R402" i="90"/>
  <c r="G402" i="90"/>
  <c r="Q402" i="90" s="1"/>
  <c r="T401" i="90"/>
  <c r="R401" i="90"/>
  <c r="G401" i="90"/>
  <c r="Q401" i="90" s="1"/>
  <c r="T400" i="90"/>
  <c r="R400" i="90"/>
  <c r="G400" i="90"/>
  <c r="S400" i="90" s="1"/>
  <c r="T399" i="90"/>
  <c r="R399" i="90"/>
  <c r="G399" i="90"/>
  <c r="Q399" i="90" s="1"/>
  <c r="T398" i="90"/>
  <c r="R398" i="90"/>
  <c r="G398" i="90"/>
  <c r="T397" i="90"/>
  <c r="R397" i="90"/>
  <c r="G397" i="90"/>
  <c r="S397" i="90" s="1"/>
  <c r="T396" i="90"/>
  <c r="R396" i="90"/>
  <c r="G396" i="90"/>
  <c r="S396" i="90" s="1"/>
  <c r="T395" i="90"/>
  <c r="R395" i="90"/>
  <c r="G395" i="90"/>
  <c r="Q395" i="90" s="1"/>
  <c r="T394" i="90"/>
  <c r="R394" i="90"/>
  <c r="G394" i="90"/>
  <c r="Q394" i="90" s="1"/>
  <c r="T393" i="90"/>
  <c r="R393" i="90"/>
  <c r="G393" i="90"/>
  <c r="Q393" i="90" s="1"/>
  <c r="T392" i="90"/>
  <c r="R392" i="90"/>
  <c r="G392" i="90"/>
  <c r="S392" i="90" s="1"/>
  <c r="T391" i="90"/>
  <c r="R391" i="90"/>
  <c r="G391" i="90"/>
  <c r="Q391" i="90" s="1"/>
  <c r="T390" i="90"/>
  <c r="R390" i="90"/>
  <c r="G390" i="90"/>
  <c r="T389" i="90"/>
  <c r="R389" i="90"/>
  <c r="G389" i="90"/>
  <c r="S389" i="90" s="1"/>
  <c r="T388" i="90"/>
  <c r="R388" i="90"/>
  <c r="G388" i="90"/>
  <c r="S388" i="90" s="1"/>
  <c r="T387" i="90"/>
  <c r="R387" i="90"/>
  <c r="G387" i="90"/>
  <c r="Q387" i="90" s="1"/>
  <c r="T386" i="90"/>
  <c r="R386" i="90"/>
  <c r="G386" i="90"/>
  <c r="Q386" i="90" s="1"/>
  <c r="T385" i="90"/>
  <c r="R385" i="90"/>
  <c r="G385" i="90"/>
  <c r="Q385" i="90" s="1"/>
  <c r="T384" i="90"/>
  <c r="R384" i="90"/>
  <c r="G384" i="90"/>
  <c r="S384" i="90" s="1"/>
  <c r="T383" i="90"/>
  <c r="R383" i="90"/>
  <c r="G383" i="90"/>
  <c r="Q383" i="90" s="1"/>
  <c r="T382" i="90"/>
  <c r="R382" i="90"/>
  <c r="G382" i="90"/>
  <c r="T381" i="90"/>
  <c r="R381" i="90"/>
  <c r="G381" i="90"/>
  <c r="S381" i="90" s="1"/>
  <c r="T380" i="90"/>
  <c r="R380" i="90"/>
  <c r="G380" i="90"/>
  <c r="S380" i="90" s="1"/>
  <c r="T379" i="90"/>
  <c r="R379" i="90"/>
  <c r="G379" i="90"/>
  <c r="Q379" i="90" s="1"/>
  <c r="T378" i="90"/>
  <c r="R378" i="90"/>
  <c r="G378" i="90"/>
  <c r="Q378" i="90" s="1"/>
  <c r="T377" i="90"/>
  <c r="R377" i="90"/>
  <c r="G377" i="90"/>
  <c r="Q377" i="90" s="1"/>
  <c r="T376" i="90"/>
  <c r="R376" i="90"/>
  <c r="G376" i="90"/>
  <c r="S376" i="90" s="1"/>
  <c r="T375" i="90"/>
  <c r="R375" i="90"/>
  <c r="G375" i="90"/>
  <c r="Q375" i="90" s="1"/>
  <c r="T374" i="90"/>
  <c r="R374" i="90"/>
  <c r="G374" i="90"/>
  <c r="T373" i="90"/>
  <c r="R373" i="90"/>
  <c r="G373" i="90"/>
  <c r="S373" i="90" s="1"/>
  <c r="T372" i="90"/>
  <c r="R372" i="90"/>
  <c r="G372" i="90"/>
  <c r="S372" i="90" s="1"/>
  <c r="T371" i="90"/>
  <c r="R371" i="90"/>
  <c r="G371" i="90"/>
  <c r="Q371" i="90" s="1"/>
  <c r="T370" i="90"/>
  <c r="R370" i="90"/>
  <c r="G370" i="90"/>
  <c r="Q370" i="90" s="1"/>
  <c r="T369" i="90"/>
  <c r="R369" i="90"/>
  <c r="G369" i="90"/>
  <c r="Q369" i="90" s="1"/>
  <c r="T368" i="90"/>
  <c r="R368" i="90"/>
  <c r="G368" i="90"/>
  <c r="S368" i="90" s="1"/>
  <c r="T367" i="90"/>
  <c r="R367" i="90"/>
  <c r="G367" i="90"/>
  <c r="Q367" i="90" s="1"/>
  <c r="T366" i="90"/>
  <c r="R366" i="90"/>
  <c r="G366" i="90"/>
  <c r="T365" i="90"/>
  <c r="R365" i="90"/>
  <c r="G365" i="90"/>
  <c r="S365" i="90" s="1"/>
  <c r="T364" i="90"/>
  <c r="R364" i="90"/>
  <c r="G364" i="90"/>
  <c r="S364" i="90" s="1"/>
  <c r="T363" i="90"/>
  <c r="R363" i="90"/>
  <c r="G363" i="90"/>
  <c r="Q363" i="90" s="1"/>
  <c r="T362" i="90"/>
  <c r="R362" i="90"/>
  <c r="G362" i="90"/>
  <c r="Q362" i="90" s="1"/>
  <c r="T361" i="90"/>
  <c r="R361" i="90"/>
  <c r="G361" i="90"/>
  <c r="Q361" i="90" s="1"/>
  <c r="T360" i="90"/>
  <c r="R360" i="90"/>
  <c r="G360" i="90"/>
  <c r="S360" i="90" s="1"/>
  <c r="T359" i="90"/>
  <c r="R359" i="90"/>
  <c r="G359" i="90"/>
  <c r="Q359" i="90" s="1"/>
  <c r="T358" i="90"/>
  <c r="R358" i="90"/>
  <c r="G358" i="90"/>
  <c r="T357" i="90"/>
  <c r="R357" i="90"/>
  <c r="G357" i="90"/>
  <c r="S357" i="90" s="1"/>
  <c r="T356" i="90"/>
  <c r="R356" i="90"/>
  <c r="G356" i="90"/>
  <c r="S356" i="90" s="1"/>
  <c r="T355" i="90"/>
  <c r="R355" i="90"/>
  <c r="G355" i="90"/>
  <c r="Q355" i="90" s="1"/>
  <c r="T354" i="90"/>
  <c r="R354" i="90"/>
  <c r="G354" i="90"/>
  <c r="Q354" i="90" s="1"/>
  <c r="T353" i="90"/>
  <c r="R353" i="90"/>
  <c r="G353" i="90"/>
  <c r="Q353" i="90" s="1"/>
  <c r="T352" i="90"/>
  <c r="R352" i="90"/>
  <c r="G352" i="90"/>
  <c r="S352" i="90" s="1"/>
  <c r="T351" i="90"/>
  <c r="R351" i="90"/>
  <c r="G351" i="90"/>
  <c r="Q351" i="90" s="1"/>
  <c r="T350" i="90"/>
  <c r="R350" i="90"/>
  <c r="G350" i="90"/>
  <c r="T349" i="90"/>
  <c r="R349" i="90"/>
  <c r="G349" i="90"/>
  <c r="S349" i="90" s="1"/>
  <c r="T348" i="90"/>
  <c r="R348" i="90"/>
  <c r="G348" i="90"/>
  <c r="S348" i="90" s="1"/>
  <c r="T347" i="90"/>
  <c r="R347" i="90"/>
  <c r="G347" i="90"/>
  <c r="Q347" i="90" s="1"/>
  <c r="T346" i="90"/>
  <c r="R346" i="90"/>
  <c r="G346" i="90"/>
  <c r="Q346" i="90" s="1"/>
  <c r="T345" i="90"/>
  <c r="R345" i="90"/>
  <c r="G345" i="90"/>
  <c r="Q345" i="90" s="1"/>
  <c r="T344" i="90"/>
  <c r="R344" i="90"/>
  <c r="G344" i="90"/>
  <c r="S344" i="90" s="1"/>
  <c r="T343" i="90"/>
  <c r="R343" i="90"/>
  <c r="G343" i="90"/>
  <c r="Q343" i="90" s="1"/>
  <c r="T342" i="90"/>
  <c r="R342" i="90"/>
  <c r="G342" i="90"/>
  <c r="T341" i="90"/>
  <c r="R341" i="90"/>
  <c r="G341" i="90"/>
  <c r="S341" i="90" s="1"/>
  <c r="T340" i="90"/>
  <c r="R340" i="90"/>
  <c r="G340" i="90"/>
  <c r="S340" i="90" s="1"/>
  <c r="T339" i="90"/>
  <c r="R339" i="90"/>
  <c r="G339" i="90"/>
  <c r="Q339" i="90" s="1"/>
  <c r="T338" i="90"/>
  <c r="R338" i="90"/>
  <c r="G338" i="90"/>
  <c r="Q338" i="90" s="1"/>
  <c r="T337" i="90"/>
  <c r="R337" i="90"/>
  <c r="G337" i="90"/>
  <c r="Q337" i="90" s="1"/>
  <c r="T336" i="90"/>
  <c r="R336" i="90"/>
  <c r="G336" i="90"/>
  <c r="S336" i="90" s="1"/>
  <c r="T335" i="90"/>
  <c r="R335" i="90"/>
  <c r="G335" i="90"/>
  <c r="Q335" i="90" s="1"/>
  <c r="T334" i="90"/>
  <c r="R334" i="90"/>
  <c r="G334" i="90"/>
  <c r="T333" i="90"/>
  <c r="R333" i="90"/>
  <c r="G333" i="90"/>
  <c r="S333" i="90" s="1"/>
  <c r="T332" i="90"/>
  <c r="R332" i="90"/>
  <c r="G332" i="90"/>
  <c r="S332" i="90" s="1"/>
  <c r="T331" i="90"/>
  <c r="R331" i="90"/>
  <c r="G331" i="90"/>
  <c r="Q331" i="90" s="1"/>
  <c r="T330" i="90"/>
  <c r="R330" i="90"/>
  <c r="G330" i="90"/>
  <c r="Q330" i="90" s="1"/>
  <c r="T329" i="90"/>
  <c r="R329" i="90"/>
  <c r="G329" i="90"/>
  <c r="Q329" i="90" s="1"/>
  <c r="T328" i="90"/>
  <c r="R328" i="90"/>
  <c r="G328" i="90"/>
  <c r="T327" i="90"/>
  <c r="R327" i="90"/>
  <c r="G327" i="90"/>
  <c r="S327" i="90" s="1"/>
  <c r="T326" i="90"/>
  <c r="R326" i="90"/>
  <c r="G326" i="90"/>
  <c r="Q326" i="90" s="1"/>
  <c r="T325" i="90"/>
  <c r="R325" i="90"/>
  <c r="G325" i="90"/>
  <c r="Q325" i="90" s="1"/>
  <c r="T324" i="90"/>
  <c r="R324" i="90"/>
  <c r="G324" i="90"/>
  <c r="T323" i="90"/>
  <c r="R323" i="90"/>
  <c r="G323" i="90"/>
  <c r="S323" i="90" s="1"/>
  <c r="T322" i="90"/>
  <c r="R322" i="90"/>
  <c r="G322" i="90"/>
  <c r="Q322" i="90" s="1"/>
  <c r="T321" i="90"/>
  <c r="R321" i="90"/>
  <c r="G321" i="90"/>
  <c r="Q321" i="90" s="1"/>
  <c r="T320" i="90"/>
  <c r="R320" i="90"/>
  <c r="G320" i="90"/>
  <c r="T319" i="90"/>
  <c r="R319" i="90"/>
  <c r="G319" i="90"/>
  <c r="S319" i="90" s="1"/>
  <c r="T318" i="90"/>
  <c r="R318" i="90"/>
  <c r="G318" i="90"/>
  <c r="Q318" i="90" s="1"/>
  <c r="T317" i="90"/>
  <c r="R317" i="90"/>
  <c r="G317" i="90"/>
  <c r="Q317" i="90" s="1"/>
  <c r="T316" i="90"/>
  <c r="R316" i="90"/>
  <c r="G316" i="90"/>
  <c r="T315" i="90"/>
  <c r="R315" i="90"/>
  <c r="G315" i="90"/>
  <c r="S315" i="90" s="1"/>
  <c r="T314" i="90"/>
  <c r="R314" i="90"/>
  <c r="G314" i="90"/>
  <c r="Q314" i="90" s="1"/>
  <c r="T313" i="90"/>
  <c r="R313" i="90"/>
  <c r="G313" i="90"/>
  <c r="Q313" i="90" s="1"/>
  <c r="T312" i="90"/>
  <c r="R312" i="90"/>
  <c r="G312" i="90"/>
  <c r="T311" i="90"/>
  <c r="R311" i="90"/>
  <c r="G311" i="90"/>
  <c r="S311" i="90" s="1"/>
  <c r="T310" i="90"/>
  <c r="R310" i="90"/>
  <c r="G310" i="90"/>
  <c r="Q310" i="90" s="1"/>
  <c r="T309" i="90"/>
  <c r="R309" i="90"/>
  <c r="G309" i="90"/>
  <c r="Q309" i="90" s="1"/>
  <c r="T308" i="90"/>
  <c r="R308" i="90"/>
  <c r="G308" i="90"/>
  <c r="T307" i="90"/>
  <c r="R307" i="90"/>
  <c r="G307" i="90"/>
  <c r="S307" i="90" s="1"/>
  <c r="T306" i="90"/>
  <c r="R306" i="90"/>
  <c r="G306" i="90"/>
  <c r="Q306" i="90" s="1"/>
  <c r="T305" i="90"/>
  <c r="R305" i="90"/>
  <c r="G305" i="90"/>
  <c r="Q305" i="90" s="1"/>
  <c r="T304" i="90"/>
  <c r="R304" i="90"/>
  <c r="G304" i="90"/>
  <c r="T303" i="90"/>
  <c r="R303" i="90"/>
  <c r="G303" i="90"/>
  <c r="S303" i="90" s="1"/>
  <c r="T302" i="90"/>
  <c r="R302" i="90"/>
  <c r="G302" i="90"/>
  <c r="Q302" i="90" s="1"/>
  <c r="T301" i="90"/>
  <c r="R301" i="90"/>
  <c r="G301" i="90"/>
  <c r="Q301" i="90" s="1"/>
  <c r="T300" i="90"/>
  <c r="R300" i="90"/>
  <c r="G300" i="90"/>
  <c r="T299" i="90"/>
  <c r="R299" i="90"/>
  <c r="G299" i="90"/>
  <c r="S299" i="90" s="1"/>
  <c r="T298" i="90"/>
  <c r="R298" i="90"/>
  <c r="G298" i="90"/>
  <c r="Q298" i="90" s="1"/>
  <c r="T297" i="90"/>
  <c r="R297" i="90"/>
  <c r="G297" i="90"/>
  <c r="Q297" i="90" s="1"/>
  <c r="T296" i="90"/>
  <c r="R296" i="90"/>
  <c r="G296" i="90"/>
  <c r="T295" i="90"/>
  <c r="R295" i="90"/>
  <c r="G295" i="90"/>
  <c r="S295" i="90" s="1"/>
  <c r="T294" i="90"/>
  <c r="R294" i="90"/>
  <c r="G294" i="90"/>
  <c r="Q294" i="90" s="1"/>
  <c r="T293" i="90"/>
  <c r="R293" i="90"/>
  <c r="G293" i="90"/>
  <c r="Q293" i="90" s="1"/>
  <c r="T292" i="90"/>
  <c r="R292" i="90"/>
  <c r="G292" i="90"/>
  <c r="T291" i="90"/>
  <c r="R291" i="90"/>
  <c r="G291" i="90"/>
  <c r="S291" i="90" s="1"/>
  <c r="T290" i="90"/>
  <c r="R290" i="90"/>
  <c r="G290" i="90"/>
  <c r="Q290" i="90" s="1"/>
  <c r="T289" i="90"/>
  <c r="R289" i="90"/>
  <c r="G289" i="90"/>
  <c r="Q289" i="90" s="1"/>
  <c r="T288" i="90"/>
  <c r="R288" i="90"/>
  <c r="G288" i="90"/>
  <c r="T287" i="90"/>
  <c r="R287" i="90"/>
  <c r="G287" i="90"/>
  <c r="S287" i="90" s="1"/>
  <c r="T286" i="90"/>
  <c r="R286" i="90"/>
  <c r="G286" i="90"/>
  <c r="Q286" i="90" s="1"/>
  <c r="T285" i="90"/>
  <c r="R285" i="90"/>
  <c r="G285" i="90"/>
  <c r="Q285" i="90" s="1"/>
  <c r="T284" i="90"/>
  <c r="R284" i="90"/>
  <c r="G284" i="90"/>
  <c r="T283" i="90"/>
  <c r="R283" i="90"/>
  <c r="G283" i="90"/>
  <c r="S283" i="90" s="1"/>
  <c r="T282" i="90"/>
  <c r="R282" i="90"/>
  <c r="G282" i="90"/>
  <c r="Q282" i="90" s="1"/>
  <c r="T281" i="90"/>
  <c r="R281" i="90"/>
  <c r="G281" i="90"/>
  <c r="Q281" i="90" s="1"/>
  <c r="T280" i="90"/>
  <c r="R280" i="90"/>
  <c r="G280" i="90"/>
  <c r="T279" i="90"/>
  <c r="R279" i="90"/>
  <c r="G279" i="90"/>
  <c r="S279" i="90" s="1"/>
  <c r="T278" i="90"/>
  <c r="R278" i="90"/>
  <c r="G278" i="90"/>
  <c r="Q278" i="90" s="1"/>
  <c r="T277" i="90"/>
  <c r="R277" i="90"/>
  <c r="G277" i="90"/>
  <c r="Q277" i="90" s="1"/>
  <c r="T276" i="90"/>
  <c r="R276" i="90"/>
  <c r="G276" i="90"/>
  <c r="T275" i="90"/>
  <c r="R275" i="90"/>
  <c r="G275" i="90"/>
  <c r="S275" i="90" s="1"/>
  <c r="T274" i="90"/>
  <c r="R274" i="90"/>
  <c r="G274" i="90"/>
  <c r="Q274" i="90" s="1"/>
  <c r="T273" i="90"/>
  <c r="R273" i="90"/>
  <c r="G273" i="90"/>
  <c r="Q273" i="90" s="1"/>
  <c r="T272" i="90"/>
  <c r="R272" i="90"/>
  <c r="G272" i="90"/>
  <c r="T271" i="90"/>
  <c r="R271" i="90"/>
  <c r="G271" i="90"/>
  <c r="S271" i="90" s="1"/>
  <c r="T270" i="90"/>
  <c r="R270" i="90"/>
  <c r="G270" i="90"/>
  <c r="Q270" i="90" s="1"/>
  <c r="T269" i="90"/>
  <c r="R269" i="90"/>
  <c r="G269" i="90"/>
  <c r="Q269" i="90" s="1"/>
  <c r="T268" i="90"/>
  <c r="R268" i="90"/>
  <c r="G268" i="90"/>
  <c r="T267" i="90"/>
  <c r="R267" i="90"/>
  <c r="G267" i="90"/>
  <c r="S267" i="90" s="1"/>
  <c r="T266" i="90"/>
  <c r="R266" i="90"/>
  <c r="G266" i="90"/>
  <c r="Q266" i="90" s="1"/>
  <c r="T265" i="90"/>
  <c r="R265" i="90"/>
  <c r="G265" i="90"/>
  <c r="Q265" i="90" s="1"/>
  <c r="T264" i="90"/>
  <c r="R264" i="90"/>
  <c r="G264" i="90"/>
  <c r="T263" i="90"/>
  <c r="R263" i="90"/>
  <c r="G263" i="90"/>
  <c r="S263" i="90" s="1"/>
  <c r="T262" i="90"/>
  <c r="R262" i="90"/>
  <c r="G262" i="90"/>
  <c r="Q262" i="90" s="1"/>
  <c r="T261" i="90"/>
  <c r="R261" i="90"/>
  <c r="G261" i="90"/>
  <c r="Q261" i="90" s="1"/>
  <c r="T260" i="90"/>
  <c r="R260" i="90"/>
  <c r="G260" i="90"/>
  <c r="T259" i="90"/>
  <c r="R259" i="90"/>
  <c r="G259" i="90"/>
  <c r="S259" i="90" s="1"/>
  <c r="T258" i="90"/>
  <c r="R258" i="90"/>
  <c r="G258" i="90"/>
  <c r="Q258" i="90" s="1"/>
  <c r="T257" i="90"/>
  <c r="R257" i="90"/>
  <c r="G257" i="90"/>
  <c r="Q257" i="90" s="1"/>
  <c r="T256" i="90"/>
  <c r="R256" i="90"/>
  <c r="G256" i="90"/>
  <c r="T255" i="90"/>
  <c r="R255" i="90"/>
  <c r="G255" i="90"/>
  <c r="S255" i="90" s="1"/>
  <c r="T254" i="90"/>
  <c r="R254" i="90"/>
  <c r="G254" i="90"/>
  <c r="Q254" i="90" s="1"/>
  <c r="T253" i="90"/>
  <c r="R253" i="90"/>
  <c r="G253" i="90"/>
  <c r="Q253" i="90" s="1"/>
  <c r="T252" i="90"/>
  <c r="R252" i="90"/>
  <c r="G252" i="90"/>
  <c r="T251" i="90"/>
  <c r="R251" i="90"/>
  <c r="G251" i="90"/>
  <c r="S251" i="90" s="1"/>
  <c r="T250" i="90"/>
  <c r="R250" i="90"/>
  <c r="G250" i="90"/>
  <c r="Q250" i="90" s="1"/>
  <c r="T249" i="90"/>
  <c r="R249" i="90"/>
  <c r="G249" i="90"/>
  <c r="Q249" i="90" s="1"/>
  <c r="T248" i="90"/>
  <c r="R248" i="90"/>
  <c r="G248" i="90"/>
  <c r="T247" i="90"/>
  <c r="R247" i="90"/>
  <c r="G247" i="90"/>
  <c r="S247" i="90" s="1"/>
  <c r="T246" i="90"/>
  <c r="R246" i="90"/>
  <c r="G246" i="90"/>
  <c r="Q246" i="90" s="1"/>
  <c r="T245" i="90"/>
  <c r="R245" i="90"/>
  <c r="G245" i="90"/>
  <c r="Q245" i="90" s="1"/>
  <c r="T244" i="90"/>
  <c r="R244" i="90"/>
  <c r="G244" i="90"/>
  <c r="T243" i="90"/>
  <c r="R243" i="90"/>
  <c r="G243" i="90"/>
  <c r="S243" i="90" s="1"/>
  <c r="T242" i="90"/>
  <c r="R242" i="90"/>
  <c r="G242" i="90"/>
  <c r="Q242" i="90" s="1"/>
  <c r="T241" i="90"/>
  <c r="R241" i="90"/>
  <c r="G241" i="90"/>
  <c r="Q241" i="90" s="1"/>
  <c r="T240" i="90"/>
  <c r="R240" i="90"/>
  <c r="G240" i="90"/>
  <c r="T239" i="90"/>
  <c r="R239" i="90"/>
  <c r="G239" i="90"/>
  <c r="S239" i="90" s="1"/>
  <c r="T238" i="90"/>
  <c r="R238" i="90"/>
  <c r="G238" i="90"/>
  <c r="Q238" i="90" s="1"/>
  <c r="T237" i="90"/>
  <c r="R237" i="90"/>
  <c r="G237" i="90"/>
  <c r="Q237" i="90" s="1"/>
  <c r="T236" i="90"/>
  <c r="R236" i="90"/>
  <c r="G236" i="90"/>
  <c r="T235" i="90"/>
  <c r="R235" i="90"/>
  <c r="G235" i="90"/>
  <c r="S235" i="90" s="1"/>
  <c r="T234" i="90"/>
  <c r="R234" i="90"/>
  <c r="G234" i="90"/>
  <c r="Q234" i="90" s="1"/>
  <c r="T233" i="90"/>
  <c r="R233" i="90"/>
  <c r="G233" i="90"/>
  <c r="Q233" i="90" s="1"/>
  <c r="T232" i="90"/>
  <c r="R232" i="90"/>
  <c r="G232" i="90"/>
  <c r="T231" i="90"/>
  <c r="R231" i="90"/>
  <c r="G231" i="90"/>
  <c r="S231" i="90" s="1"/>
  <c r="T230" i="90"/>
  <c r="R230" i="90"/>
  <c r="G230" i="90"/>
  <c r="Q230" i="90" s="1"/>
  <c r="T229" i="90"/>
  <c r="R229" i="90"/>
  <c r="G229" i="90"/>
  <c r="Q229" i="90" s="1"/>
  <c r="T228" i="90"/>
  <c r="R228" i="90"/>
  <c r="G228" i="90"/>
  <c r="T227" i="90"/>
  <c r="R227" i="90"/>
  <c r="G227" i="90"/>
  <c r="S227" i="90" s="1"/>
  <c r="T226" i="90"/>
  <c r="R226" i="90"/>
  <c r="G226" i="90"/>
  <c r="Q226" i="90" s="1"/>
  <c r="T225" i="90"/>
  <c r="R225" i="90"/>
  <c r="G225" i="90"/>
  <c r="Q225" i="90" s="1"/>
  <c r="T224" i="90"/>
  <c r="R224" i="90"/>
  <c r="G224" i="90"/>
  <c r="T223" i="90"/>
  <c r="R223" i="90"/>
  <c r="G223" i="90"/>
  <c r="S223" i="90" s="1"/>
  <c r="T222" i="90"/>
  <c r="R222" i="90"/>
  <c r="G222" i="90"/>
  <c r="Q222" i="90" s="1"/>
  <c r="T221" i="90"/>
  <c r="R221" i="90"/>
  <c r="G221" i="90"/>
  <c r="Q221" i="90" s="1"/>
  <c r="T220" i="90"/>
  <c r="R220" i="90"/>
  <c r="G220" i="90"/>
  <c r="T219" i="90"/>
  <c r="R219" i="90"/>
  <c r="G219" i="90"/>
  <c r="S219" i="90" s="1"/>
  <c r="T218" i="90"/>
  <c r="R218" i="90"/>
  <c r="G218" i="90"/>
  <c r="Q218" i="90" s="1"/>
  <c r="T217" i="90"/>
  <c r="R217" i="90"/>
  <c r="G217" i="90"/>
  <c r="Q217" i="90" s="1"/>
  <c r="T216" i="90"/>
  <c r="R216" i="90"/>
  <c r="G216" i="90"/>
  <c r="T215" i="90"/>
  <c r="R215" i="90"/>
  <c r="G215" i="90"/>
  <c r="S215" i="90" s="1"/>
  <c r="T214" i="90"/>
  <c r="R214" i="90"/>
  <c r="G214" i="90"/>
  <c r="Q214" i="90" s="1"/>
  <c r="T213" i="90"/>
  <c r="R213" i="90"/>
  <c r="G213" i="90"/>
  <c r="Q213" i="90" s="1"/>
  <c r="T212" i="90"/>
  <c r="R212" i="90"/>
  <c r="G212" i="90"/>
  <c r="T211" i="90"/>
  <c r="R211" i="90"/>
  <c r="G211" i="90"/>
  <c r="S211" i="90" s="1"/>
  <c r="T210" i="90"/>
  <c r="R210" i="90"/>
  <c r="G210" i="90"/>
  <c r="Q210" i="90" s="1"/>
  <c r="T209" i="90"/>
  <c r="R209" i="90"/>
  <c r="G209" i="90"/>
  <c r="Q209" i="90" s="1"/>
  <c r="T208" i="90"/>
  <c r="R208" i="90"/>
  <c r="G208" i="90"/>
  <c r="T207" i="90"/>
  <c r="R207" i="90"/>
  <c r="G207" i="90"/>
  <c r="S207" i="90" s="1"/>
  <c r="T206" i="90"/>
  <c r="R206" i="90"/>
  <c r="G206" i="90"/>
  <c r="Q206" i="90" s="1"/>
  <c r="T205" i="90"/>
  <c r="R205" i="90"/>
  <c r="G205" i="90"/>
  <c r="Q205" i="90" s="1"/>
  <c r="T204" i="90"/>
  <c r="R204" i="90"/>
  <c r="G204" i="90"/>
  <c r="T203" i="90"/>
  <c r="R203" i="90"/>
  <c r="G203" i="90"/>
  <c r="S203" i="90" s="1"/>
  <c r="T202" i="90"/>
  <c r="R202" i="90"/>
  <c r="G202" i="90"/>
  <c r="Q202" i="90" s="1"/>
  <c r="T201" i="90"/>
  <c r="R201" i="90"/>
  <c r="G201" i="90"/>
  <c r="Q201" i="90" s="1"/>
  <c r="T200" i="90"/>
  <c r="R200" i="90"/>
  <c r="G200" i="90"/>
  <c r="T199" i="90"/>
  <c r="R199" i="90"/>
  <c r="G199" i="90"/>
  <c r="S199" i="90" s="1"/>
  <c r="T198" i="90"/>
  <c r="R198" i="90"/>
  <c r="G198" i="90"/>
  <c r="Q198" i="90" s="1"/>
  <c r="T197" i="90"/>
  <c r="R197" i="90"/>
  <c r="G197" i="90"/>
  <c r="Q197" i="90" s="1"/>
  <c r="T196" i="90"/>
  <c r="R196" i="90"/>
  <c r="G196" i="90"/>
  <c r="T195" i="90"/>
  <c r="R195" i="90"/>
  <c r="G195" i="90"/>
  <c r="S195" i="90" s="1"/>
  <c r="T194" i="90"/>
  <c r="R194" i="90"/>
  <c r="G194" i="90"/>
  <c r="Q194" i="90" s="1"/>
  <c r="T193" i="90"/>
  <c r="R193" i="90"/>
  <c r="G193" i="90"/>
  <c r="Q193" i="90" s="1"/>
  <c r="T192" i="90"/>
  <c r="R192" i="90"/>
  <c r="G192" i="90"/>
  <c r="T191" i="90"/>
  <c r="R191" i="90"/>
  <c r="G191" i="90"/>
  <c r="S191" i="90" s="1"/>
  <c r="T190" i="90"/>
  <c r="R190" i="90"/>
  <c r="G190" i="90"/>
  <c r="Q190" i="90" s="1"/>
  <c r="T189" i="90"/>
  <c r="R189" i="90"/>
  <c r="G189" i="90"/>
  <c r="Q189" i="90" s="1"/>
  <c r="T188" i="90"/>
  <c r="R188" i="90"/>
  <c r="G188" i="90"/>
  <c r="T187" i="90"/>
  <c r="R187" i="90"/>
  <c r="G187" i="90"/>
  <c r="S187" i="90" s="1"/>
  <c r="T186" i="90"/>
  <c r="R186" i="90"/>
  <c r="G186" i="90"/>
  <c r="Q186" i="90" s="1"/>
  <c r="T185" i="90"/>
  <c r="R185" i="90"/>
  <c r="G185" i="90"/>
  <c r="Q185" i="90" s="1"/>
  <c r="T184" i="90"/>
  <c r="R184" i="90"/>
  <c r="G184" i="90"/>
  <c r="T183" i="90"/>
  <c r="R183" i="90"/>
  <c r="G183" i="90"/>
  <c r="S183" i="90" s="1"/>
  <c r="T182" i="90"/>
  <c r="R182" i="90"/>
  <c r="G182" i="90"/>
  <c r="Q182" i="90" s="1"/>
  <c r="T181" i="90"/>
  <c r="R181" i="90"/>
  <c r="G181" i="90"/>
  <c r="Q181" i="90" s="1"/>
  <c r="T180" i="90"/>
  <c r="R180" i="90"/>
  <c r="G180" i="90"/>
  <c r="T179" i="90"/>
  <c r="R179" i="90"/>
  <c r="G179" i="90"/>
  <c r="S179" i="90" s="1"/>
  <c r="T178" i="90"/>
  <c r="R178" i="90"/>
  <c r="G178" i="90"/>
  <c r="Q178" i="90" s="1"/>
  <c r="T177" i="90"/>
  <c r="R177" i="90"/>
  <c r="G177" i="90"/>
  <c r="Q177" i="90" s="1"/>
  <c r="T176" i="90"/>
  <c r="R176" i="90"/>
  <c r="G176" i="90"/>
  <c r="T175" i="90"/>
  <c r="R175" i="90"/>
  <c r="G175" i="90"/>
  <c r="S175" i="90" s="1"/>
  <c r="T174" i="90"/>
  <c r="R174" i="90"/>
  <c r="G174" i="90"/>
  <c r="Q174" i="90" s="1"/>
  <c r="T173" i="90"/>
  <c r="R173" i="90"/>
  <c r="G173" i="90"/>
  <c r="Q173" i="90" s="1"/>
  <c r="T172" i="90"/>
  <c r="R172" i="90"/>
  <c r="G172" i="90"/>
  <c r="T171" i="90"/>
  <c r="R171" i="90"/>
  <c r="G171" i="90"/>
  <c r="S171" i="90" s="1"/>
  <c r="T170" i="90"/>
  <c r="R170" i="90"/>
  <c r="G170" i="90"/>
  <c r="Q170" i="90" s="1"/>
  <c r="T169" i="90"/>
  <c r="R169" i="90"/>
  <c r="G169" i="90"/>
  <c r="Q169" i="90" s="1"/>
  <c r="T168" i="90"/>
  <c r="R168" i="90"/>
  <c r="G168" i="90"/>
  <c r="T167" i="90"/>
  <c r="R167" i="90"/>
  <c r="G167" i="90"/>
  <c r="S167" i="90" s="1"/>
  <c r="T166" i="90"/>
  <c r="R166" i="90"/>
  <c r="G166" i="90"/>
  <c r="Q166" i="90" s="1"/>
  <c r="T165" i="90"/>
  <c r="R165" i="90"/>
  <c r="G165" i="90"/>
  <c r="Q165" i="90" s="1"/>
  <c r="T164" i="90"/>
  <c r="R164" i="90"/>
  <c r="G164" i="90"/>
  <c r="T163" i="90"/>
  <c r="R163" i="90"/>
  <c r="G163" i="90"/>
  <c r="S163" i="90" s="1"/>
  <c r="T162" i="90"/>
  <c r="R162" i="90"/>
  <c r="G162" i="90"/>
  <c r="Q162" i="90" s="1"/>
  <c r="T161" i="90"/>
  <c r="R161" i="90"/>
  <c r="G161" i="90"/>
  <c r="Q161" i="90" s="1"/>
  <c r="T160" i="90"/>
  <c r="R160" i="90"/>
  <c r="G160" i="90"/>
  <c r="T159" i="90"/>
  <c r="R159" i="90"/>
  <c r="G159" i="90"/>
  <c r="S159" i="90" s="1"/>
  <c r="T158" i="90"/>
  <c r="R158" i="90"/>
  <c r="G158" i="90"/>
  <c r="Q158" i="90" s="1"/>
  <c r="T157" i="90"/>
  <c r="R157" i="90"/>
  <c r="G157" i="90"/>
  <c r="Q157" i="90" s="1"/>
  <c r="T156" i="90"/>
  <c r="R156" i="90"/>
  <c r="G156" i="90"/>
  <c r="T155" i="90"/>
  <c r="R155" i="90"/>
  <c r="G155" i="90"/>
  <c r="S155" i="90" s="1"/>
  <c r="T154" i="90"/>
  <c r="R154" i="90"/>
  <c r="G154" i="90"/>
  <c r="Q154" i="90" s="1"/>
  <c r="T153" i="90"/>
  <c r="R153" i="90"/>
  <c r="G153" i="90"/>
  <c r="Q153" i="90" s="1"/>
  <c r="T152" i="90"/>
  <c r="R152" i="90"/>
  <c r="G152" i="90"/>
  <c r="T151" i="90"/>
  <c r="R151" i="90"/>
  <c r="G151" i="90"/>
  <c r="S151" i="90" s="1"/>
  <c r="T150" i="90"/>
  <c r="R150" i="90"/>
  <c r="G150" i="90"/>
  <c r="Q150" i="90" s="1"/>
  <c r="T149" i="90"/>
  <c r="R149" i="90"/>
  <c r="G149" i="90"/>
  <c r="Q149" i="90" s="1"/>
  <c r="T148" i="90"/>
  <c r="R148" i="90"/>
  <c r="G148" i="90"/>
  <c r="T147" i="90"/>
  <c r="R147" i="90"/>
  <c r="G147" i="90"/>
  <c r="S147" i="90" s="1"/>
  <c r="T146" i="90"/>
  <c r="R146" i="90"/>
  <c r="G146" i="90"/>
  <c r="Q146" i="90" s="1"/>
  <c r="T145" i="90"/>
  <c r="R145" i="90"/>
  <c r="G145" i="90"/>
  <c r="Q145" i="90" s="1"/>
  <c r="T144" i="90"/>
  <c r="R144" i="90"/>
  <c r="G144" i="90"/>
  <c r="T143" i="90"/>
  <c r="R143" i="90"/>
  <c r="G143" i="90"/>
  <c r="S143" i="90" s="1"/>
  <c r="T142" i="90"/>
  <c r="R142" i="90"/>
  <c r="G142" i="90"/>
  <c r="Q142" i="90" s="1"/>
  <c r="T141" i="90"/>
  <c r="R141" i="90"/>
  <c r="G141" i="90"/>
  <c r="Q141" i="90" s="1"/>
  <c r="T140" i="90"/>
  <c r="R140" i="90"/>
  <c r="G140" i="90"/>
  <c r="T139" i="90"/>
  <c r="R139" i="90"/>
  <c r="G139" i="90"/>
  <c r="S139" i="90" s="1"/>
  <c r="T138" i="90"/>
  <c r="R138" i="90"/>
  <c r="G138" i="90"/>
  <c r="Q138" i="90" s="1"/>
  <c r="T137" i="90"/>
  <c r="R137" i="90"/>
  <c r="G137" i="90"/>
  <c r="Q137" i="90" s="1"/>
  <c r="T136" i="90"/>
  <c r="R136" i="90"/>
  <c r="G136" i="90"/>
  <c r="T135" i="90"/>
  <c r="R135" i="90"/>
  <c r="G135" i="90"/>
  <c r="S135" i="90" s="1"/>
  <c r="T134" i="90"/>
  <c r="R134" i="90"/>
  <c r="G134" i="90"/>
  <c r="Q134" i="90" s="1"/>
  <c r="T133" i="90"/>
  <c r="R133" i="90"/>
  <c r="G133" i="90"/>
  <c r="Q133" i="90" s="1"/>
  <c r="T132" i="90"/>
  <c r="R132" i="90"/>
  <c r="G132" i="90"/>
  <c r="T131" i="90"/>
  <c r="R131" i="90"/>
  <c r="G131" i="90"/>
  <c r="S131" i="90" s="1"/>
  <c r="T130" i="90"/>
  <c r="R130" i="90"/>
  <c r="G130" i="90"/>
  <c r="Q130" i="90" s="1"/>
  <c r="T129" i="90"/>
  <c r="R129" i="90"/>
  <c r="G129" i="90"/>
  <c r="Q129" i="90" s="1"/>
  <c r="T128" i="90"/>
  <c r="R128" i="90"/>
  <c r="G128" i="90"/>
  <c r="T127" i="90"/>
  <c r="R127" i="90"/>
  <c r="G127" i="90"/>
  <c r="S127" i="90" s="1"/>
  <c r="T126" i="90"/>
  <c r="R126" i="90"/>
  <c r="G126" i="90"/>
  <c r="Q126" i="90" s="1"/>
  <c r="T125" i="90"/>
  <c r="R125" i="90"/>
  <c r="G125" i="90"/>
  <c r="Q125" i="90" s="1"/>
  <c r="T124" i="90"/>
  <c r="R124" i="90"/>
  <c r="G124" i="90"/>
  <c r="T123" i="90"/>
  <c r="R123" i="90"/>
  <c r="G123" i="90"/>
  <c r="S123" i="90" s="1"/>
  <c r="T122" i="90"/>
  <c r="R122" i="90"/>
  <c r="G122" i="90"/>
  <c r="Q122" i="90" s="1"/>
  <c r="T121" i="90"/>
  <c r="R121" i="90"/>
  <c r="G121" i="90"/>
  <c r="Q121" i="90" s="1"/>
  <c r="T120" i="90"/>
  <c r="R120" i="90"/>
  <c r="G120" i="90"/>
  <c r="T119" i="90"/>
  <c r="R119" i="90"/>
  <c r="G119" i="90"/>
  <c r="S119" i="90" s="1"/>
  <c r="T118" i="90"/>
  <c r="R118" i="90"/>
  <c r="G118" i="90"/>
  <c r="Q118" i="90" s="1"/>
  <c r="T117" i="90"/>
  <c r="R117" i="90"/>
  <c r="G117" i="90"/>
  <c r="Q117" i="90" s="1"/>
  <c r="T116" i="90"/>
  <c r="R116" i="90"/>
  <c r="G116" i="90"/>
  <c r="T115" i="90"/>
  <c r="R115" i="90"/>
  <c r="G115" i="90"/>
  <c r="S115" i="90" s="1"/>
  <c r="T114" i="90"/>
  <c r="R114" i="90"/>
  <c r="G114" i="90"/>
  <c r="Q114" i="90" s="1"/>
  <c r="T113" i="90"/>
  <c r="R113" i="90"/>
  <c r="G113" i="90"/>
  <c r="Q113" i="90" s="1"/>
  <c r="T112" i="90"/>
  <c r="R112" i="90"/>
  <c r="G112" i="90"/>
  <c r="T111" i="90"/>
  <c r="R111" i="90"/>
  <c r="G111" i="90"/>
  <c r="S111" i="90" s="1"/>
  <c r="T110" i="90"/>
  <c r="R110" i="90"/>
  <c r="G110" i="90"/>
  <c r="Q110" i="90" s="1"/>
  <c r="T109" i="90"/>
  <c r="R109" i="90"/>
  <c r="G109" i="90"/>
  <c r="Q109" i="90" s="1"/>
  <c r="T108" i="90"/>
  <c r="R108" i="90"/>
  <c r="G108" i="90"/>
  <c r="T107" i="90"/>
  <c r="R107" i="90"/>
  <c r="G107" i="90"/>
  <c r="S107" i="90" s="1"/>
  <c r="T106" i="90"/>
  <c r="R106" i="90"/>
  <c r="G106" i="90"/>
  <c r="Q106" i="90" s="1"/>
  <c r="T105" i="90"/>
  <c r="R105" i="90"/>
  <c r="G105" i="90"/>
  <c r="Q105" i="90" s="1"/>
  <c r="T104" i="90"/>
  <c r="R104" i="90"/>
  <c r="G104" i="90"/>
  <c r="T103" i="90"/>
  <c r="R103" i="90"/>
  <c r="G103" i="90"/>
  <c r="S103" i="90" s="1"/>
  <c r="T102" i="90"/>
  <c r="R102" i="90"/>
  <c r="G102" i="90"/>
  <c r="Q102" i="90" s="1"/>
  <c r="T101" i="90"/>
  <c r="R101" i="90"/>
  <c r="G101" i="90"/>
  <c r="Q101" i="90" s="1"/>
  <c r="T100" i="90"/>
  <c r="R100" i="90"/>
  <c r="G100" i="90"/>
  <c r="T99" i="90"/>
  <c r="R99" i="90"/>
  <c r="G99" i="90"/>
  <c r="S99" i="90" s="1"/>
  <c r="T98" i="90"/>
  <c r="R98" i="90"/>
  <c r="G98" i="90"/>
  <c r="Q98" i="90" s="1"/>
  <c r="T97" i="90"/>
  <c r="R97" i="90"/>
  <c r="G97" i="90"/>
  <c r="Q97" i="90" s="1"/>
  <c r="T96" i="90"/>
  <c r="R96" i="90"/>
  <c r="G96" i="90"/>
  <c r="T95" i="90"/>
  <c r="R95" i="90"/>
  <c r="G95" i="90"/>
  <c r="S95" i="90" s="1"/>
  <c r="T94" i="90"/>
  <c r="R94" i="90"/>
  <c r="G94" i="90"/>
  <c r="Q94" i="90" s="1"/>
  <c r="T93" i="90"/>
  <c r="R93" i="90"/>
  <c r="G93" i="90"/>
  <c r="Q93" i="90" s="1"/>
  <c r="T92" i="90"/>
  <c r="R92" i="90"/>
  <c r="G92" i="90"/>
  <c r="T91" i="90"/>
  <c r="R91" i="90"/>
  <c r="G91" i="90"/>
  <c r="S91" i="90" s="1"/>
  <c r="T90" i="90"/>
  <c r="R90" i="90"/>
  <c r="G90" i="90"/>
  <c r="Q90" i="90" s="1"/>
  <c r="T89" i="90"/>
  <c r="R89" i="90"/>
  <c r="G89" i="90"/>
  <c r="Q89" i="90" s="1"/>
  <c r="T88" i="90"/>
  <c r="R88" i="90"/>
  <c r="G88" i="90"/>
  <c r="T87" i="90"/>
  <c r="R87" i="90"/>
  <c r="G87" i="90"/>
  <c r="S87" i="90" s="1"/>
  <c r="T86" i="90"/>
  <c r="R86" i="90"/>
  <c r="G86" i="90"/>
  <c r="Q86" i="90" s="1"/>
  <c r="T85" i="90"/>
  <c r="R85" i="90"/>
  <c r="G85" i="90"/>
  <c r="Q85" i="90" s="1"/>
  <c r="T84" i="90"/>
  <c r="R84" i="90"/>
  <c r="G84" i="90"/>
  <c r="T83" i="90"/>
  <c r="R83" i="90"/>
  <c r="G83" i="90"/>
  <c r="S83" i="90" s="1"/>
  <c r="T82" i="90"/>
  <c r="R82" i="90"/>
  <c r="G82" i="90"/>
  <c r="T81" i="90"/>
  <c r="R81" i="90"/>
  <c r="G81" i="90"/>
  <c r="Q81" i="90" s="1"/>
  <c r="T80" i="90"/>
  <c r="R80" i="90"/>
  <c r="G80" i="90"/>
  <c r="S80" i="90" s="1"/>
  <c r="T79" i="90"/>
  <c r="R79" i="90"/>
  <c r="G79" i="90"/>
  <c r="T78" i="90"/>
  <c r="R78" i="90"/>
  <c r="G78" i="90"/>
  <c r="S78" i="90" s="1"/>
  <c r="T77" i="90"/>
  <c r="R77" i="90"/>
  <c r="G77" i="90"/>
  <c r="Q77" i="90" s="1"/>
  <c r="T76" i="90"/>
  <c r="R76" i="90"/>
  <c r="G76" i="90"/>
  <c r="S76" i="90" s="1"/>
  <c r="T75" i="90"/>
  <c r="R75" i="90"/>
  <c r="G75" i="90"/>
  <c r="S75" i="90" s="1"/>
  <c r="T74" i="90"/>
  <c r="R74" i="90"/>
  <c r="G74" i="90"/>
  <c r="T73" i="90"/>
  <c r="R73" i="90"/>
  <c r="G73" i="90"/>
  <c r="Q73" i="90" s="1"/>
  <c r="T72" i="90"/>
  <c r="R72" i="90"/>
  <c r="G72" i="90"/>
  <c r="T71" i="90"/>
  <c r="R71" i="90"/>
  <c r="G71" i="90"/>
  <c r="T70" i="90"/>
  <c r="R70" i="90"/>
  <c r="G70" i="90"/>
  <c r="S70" i="90" s="1"/>
  <c r="T69" i="90"/>
  <c r="R69" i="90"/>
  <c r="G69" i="90"/>
  <c r="Q69" i="90" s="1"/>
  <c r="T68" i="90"/>
  <c r="R68" i="90"/>
  <c r="G68" i="90"/>
  <c r="S68" i="90" s="1"/>
  <c r="T67" i="90"/>
  <c r="R67" i="90"/>
  <c r="G67" i="90"/>
  <c r="S67" i="90" s="1"/>
  <c r="T66" i="90"/>
  <c r="R66" i="90"/>
  <c r="G66" i="90"/>
  <c r="T65" i="90"/>
  <c r="R65" i="90"/>
  <c r="G65" i="90"/>
  <c r="Q65" i="90" s="1"/>
  <c r="T64" i="90"/>
  <c r="R64" i="90"/>
  <c r="G64" i="90"/>
  <c r="S64" i="90" s="1"/>
  <c r="T63" i="90"/>
  <c r="R63" i="90"/>
  <c r="G63" i="90"/>
  <c r="T62" i="90"/>
  <c r="R62" i="90"/>
  <c r="G62" i="90"/>
  <c r="S62" i="90" s="1"/>
  <c r="T61" i="90"/>
  <c r="R61" i="90"/>
  <c r="G61" i="90"/>
  <c r="Q61" i="90" s="1"/>
  <c r="T60" i="90"/>
  <c r="R60" i="90"/>
  <c r="G60" i="90"/>
  <c r="S60" i="90" s="1"/>
  <c r="T59" i="90"/>
  <c r="R59" i="90"/>
  <c r="G59" i="90"/>
  <c r="S59" i="90" s="1"/>
  <c r="T58" i="90"/>
  <c r="R58" i="90"/>
  <c r="G58" i="90"/>
  <c r="T57" i="90"/>
  <c r="R57" i="90"/>
  <c r="G57" i="90"/>
  <c r="Q57" i="90" s="1"/>
  <c r="T56" i="90"/>
  <c r="R56" i="90"/>
  <c r="G56" i="90"/>
  <c r="T55" i="90"/>
  <c r="R55" i="90"/>
  <c r="G55" i="90"/>
  <c r="T54" i="90"/>
  <c r="R54" i="90"/>
  <c r="G54" i="90"/>
  <c r="Q54" i="90" s="1"/>
  <c r="T53" i="90"/>
  <c r="R53" i="90"/>
  <c r="G53" i="90"/>
  <c r="Q53" i="90" s="1"/>
  <c r="T52" i="90"/>
  <c r="R52" i="90"/>
  <c r="G52" i="90"/>
  <c r="S52" i="90" s="1"/>
  <c r="T51" i="90"/>
  <c r="R51" i="90"/>
  <c r="G51" i="90"/>
  <c r="S51" i="90" s="1"/>
  <c r="T50" i="90"/>
  <c r="R50" i="90"/>
  <c r="G50" i="90"/>
  <c r="T49" i="90"/>
  <c r="R49" i="90"/>
  <c r="G49" i="90"/>
  <c r="Q49" i="90" s="1"/>
  <c r="T48" i="90"/>
  <c r="R48" i="90"/>
  <c r="G48" i="90"/>
  <c r="S48" i="90" s="1"/>
  <c r="T47" i="90"/>
  <c r="R47" i="90"/>
  <c r="G47" i="90"/>
  <c r="T46" i="90"/>
  <c r="R46" i="90"/>
  <c r="G46" i="90"/>
  <c r="S46" i="90" s="1"/>
  <c r="T45" i="90"/>
  <c r="R45" i="90"/>
  <c r="G45" i="90"/>
  <c r="Q45" i="90" s="1"/>
  <c r="T44" i="90"/>
  <c r="R44" i="90"/>
  <c r="G44" i="90"/>
  <c r="S44" i="90" s="1"/>
  <c r="T43" i="90"/>
  <c r="R43" i="90"/>
  <c r="G43" i="90"/>
  <c r="S43" i="90" s="1"/>
  <c r="T42" i="90"/>
  <c r="R42" i="90"/>
  <c r="G42" i="90"/>
  <c r="T41" i="90"/>
  <c r="R41" i="90"/>
  <c r="G41" i="90"/>
  <c r="Q41" i="90" s="1"/>
  <c r="T40" i="90"/>
  <c r="R40" i="90"/>
  <c r="G40" i="90"/>
  <c r="T39" i="90"/>
  <c r="R39" i="90"/>
  <c r="G39" i="90"/>
  <c r="T38" i="90"/>
  <c r="R38" i="90"/>
  <c r="G38" i="90"/>
  <c r="Q38" i="90" s="1"/>
  <c r="T37" i="90"/>
  <c r="R37" i="90"/>
  <c r="G37" i="90"/>
  <c r="Q37" i="90" s="1"/>
  <c r="T36" i="90"/>
  <c r="R36" i="90"/>
  <c r="G36" i="90"/>
  <c r="S36" i="90" s="1"/>
  <c r="T35" i="90"/>
  <c r="R35" i="90"/>
  <c r="G35" i="90"/>
  <c r="S35" i="90" s="1"/>
  <c r="T34" i="90"/>
  <c r="R34" i="90"/>
  <c r="G34" i="90"/>
  <c r="T33" i="90"/>
  <c r="R33" i="90"/>
  <c r="G33" i="90"/>
  <c r="Q33" i="90" s="1"/>
  <c r="T32" i="90"/>
  <c r="R32" i="90"/>
  <c r="G32" i="90"/>
  <c r="S32" i="90" s="1"/>
  <c r="T31" i="90"/>
  <c r="R31" i="90"/>
  <c r="G31" i="90"/>
  <c r="T30" i="90"/>
  <c r="R30" i="90"/>
  <c r="G30" i="90"/>
  <c r="S30" i="90" s="1"/>
  <c r="T29" i="90"/>
  <c r="R29" i="90"/>
  <c r="G29" i="90"/>
  <c r="Q29" i="90" s="1"/>
  <c r="T28" i="90"/>
  <c r="R28" i="90"/>
  <c r="G28" i="90"/>
  <c r="S28" i="90" s="1"/>
  <c r="T27" i="90"/>
  <c r="R27" i="90"/>
  <c r="G27" i="90"/>
  <c r="S27" i="90" s="1"/>
  <c r="T26" i="90"/>
  <c r="R26" i="90"/>
  <c r="G26" i="90"/>
  <c r="T25" i="90"/>
  <c r="R25" i="90"/>
  <c r="G25" i="90"/>
  <c r="Q25" i="90" s="1"/>
  <c r="T24" i="90"/>
  <c r="R24" i="90"/>
  <c r="G24" i="90"/>
  <c r="T23" i="90"/>
  <c r="R23" i="90"/>
  <c r="G23" i="90"/>
  <c r="T22" i="90"/>
  <c r="R22" i="90"/>
  <c r="G22" i="90"/>
  <c r="S22" i="90" s="1"/>
  <c r="T21" i="90"/>
  <c r="R21" i="90"/>
  <c r="G21" i="90"/>
  <c r="Q21" i="90" s="1"/>
  <c r="T20" i="90"/>
  <c r="R20" i="90"/>
  <c r="G20" i="90"/>
  <c r="S20" i="90" s="1"/>
  <c r="T19" i="90"/>
  <c r="R19" i="90"/>
  <c r="G19" i="90"/>
  <c r="S19" i="90" s="1"/>
  <c r="T18" i="90"/>
  <c r="R18" i="90"/>
  <c r="G18" i="90"/>
  <c r="T17" i="90"/>
  <c r="R17" i="90"/>
  <c r="G17" i="90"/>
  <c r="Q17" i="90" s="1"/>
  <c r="T16" i="90"/>
  <c r="R16" i="90"/>
  <c r="G16" i="90"/>
  <c r="S16" i="90" s="1"/>
  <c r="T15" i="90"/>
  <c r="R15" i="90"/>
  <c r="G15" i="90"/>
  <c r="S15" i="90" s="1"/>
  <c r="T14" i="90"/>
  <c r="R14" i="90"/>
  <c r="G14" i="90"/>
  <c r="T13" i="90"/>
  <c r="R13" i="90"/>
  <c r="G13" i="90"/>
  <c r="Q13" i="90" s="1"/>
  <c r="T12" i="90"/>
  <c r="R12" i="90"/>
  <c r="G12" i="90"/>
  <c r="S12" i="90" s="1"/>
  <c r="T11" i="90"/>
  <c r="R11" i="90"/>
  <c r="G11" i="90"/>
  <c r="S11" i="90" s="1"/>
  <c r="T10" i="90"/>
  <c r="R10" i="90"/>
  <c r="G10" i="90"/>
  <c r="T9" i="90"/>
  <c r="R9" i="90"/>
  <c r="G9" i="90"/>
  <c r="Q9" i="90" s="1"/>
  <c r="T8" i="90"/>
  <c r="R8" i="90"/>
  <c r="G8" i="90"/>
  <c r="Q8" i="90" s="1"/>
  <c r="T7" i="90"/>
  <c r="R7" i="90"/>
  <c r="G7" i="90"/>
  <c r="S7" i="90" s="1"/>
  <c r="T6" i="90"/>
  <c r="R6" i="90"/>
  <c r="G6" i="90"/>
  <c r="T5" i="90"/>
  <c r="R5" i="90"/>
  <c r="G5" i="90"/>
  <c r="Q5" i="90" s="1"/>
  <c r="T4" i="90"/>
  <c r="R4" i="90"/>
  <c r="G4" i="90"/>
  <c r="S4" i="90" s="1"/>
  <c r="H17" i="89"/>
  <c r="G17" i="89"/>
  <c r="H16" i="89"/>
  <c r="G16" i="89"/>
  <c r="H15" i="89"/>
  <c r="G15" i="89"/>
  <c r="H14" i="89"/>
  <c r="G14" i="89"/>
  <c r="H13" i="89"/>
  <c r="G13" i="89"/>
  <c r="H12" i="89"/>
  <c r="G12" i="89"/>
  <c r="H11" i="89"/>
  <c r="G11" i="89"/>
  <c r="H10" i="89"/>
  <c r="G10" i="89"/>
  <c r="H9" i="89"/>
  <c r="G9" i="89"/>
  <c r="H8" i="89"/>
  <c r="G8" i="89"/>
  <c r="C58" i="92"/>
  <c r="C57" i="92"/>
  <c r="C56" i="92"/>
  <c r="I50" i="92"/>
  <c r="D50" i="92"/>
  <c r="I49" i="92"/>
  <c r="D49" i="92"/>
  <c r="I48" i="92"/>
  <c r="D48" i="92"/>
  <c r="I47" i="92"/>
  <c r="D47" i="92"/>
  <c r="I46" i="92"/>
  <c r="D46" i="92"/>
  <c r="I45" i="92"/>
  <c r="D45" i="92"/>
  <c r="E40" i="92"/>
  <c r="D40" i="92"/>
  <c r="K20" i="92"/>
  <c r="K19" i="92"/>
  <c r="K18" i="92"/>
  <c r="C11" i="92"/>
  <c r="C10" i="92"/>
  <c r="C8" i="92"/>
  <c r="C7" i="92"/>
  <c r="C6" i="92"/>
  <c r="C60" i="97"/>
  <c r="C59" i="97"/>
  <c r="B59" i="97" s="1"/>
  <c r="F25" i="97"/>
  <c r="F24" i="97"/>
  <c r="F23" i="97"/>
  <c r="F22" i="97"/>
  <c r="F21" i="97"/>
  <c r="F20" i="97"/>
  <c r="F19" i="97"/>
  <c r="F18" i="97"/>
  <c r="F17" i="97"/>
  <c r="F16" i="97"/>
  <c r="F15" i="97"/>
  <c r="F14" i="97"/>
  <c r="F13" i="97"/>
  <c r="F12" i="97"/>
  <c r="F11" i="97"/>
  <c r="F10" i="97"/>
  <c r="F9" i="97"/>
  <c r="F8" i="97"/>
  <c r="F7" i="97"/>
  <c r="F6" i="97"/>
  <c r="F5" i="97"/>
  <c r="H146" i="62"/>
  <c r="D146" i="62"/>
  <c r="C146" i="62"/>
  <c r="E145" i="62"/>
  <c r="I145" i="62" s="1"/>
  <c r="E144" i="62"/>
  <c r="E143" i="62"/>
  <c r="E142" i="62"/>
  <c r="I142" i="62" s="1"/>
  <c r="E141" i="62"/>
  <c r="E140" i="62"/>
  <c r="F140" i="62" s="1"/>
  <c r="E139" i="62"/>
  <c r="L139" i="62" s="1"/>
  <c r="M139" i="62" s="1"/>
  <c r="E138" i="62"/>
  <c r="F138" i="62" s="1"/>
  <c r="E137" i="62"/>
  <c r="L137" i="62" s="1"/>
  <c r="M137" i="62" s="1"/>
  <c r="E136" i="62"/>
  <c r="F136" i="62" s="1"/>
  <c r="E135" i="62"/>
  <c r="L135" i="62" s="1"/>
  <c r="M135" i="62" s="1"/>
  <c r="E134" i="62"/>
  <c r="E133" i="62"/>
  <c r="I133" i="62" s="1"/>
  <c r="E132" i="62"/>
  <c r="L132" i="62" s="1"/>
  <c r="M132" i="62" s="1"/>
  <c r="E131" i="62"/>
  <c r="F131" i="62" s="1"/>
  <c r="E130" i="62"/>
  <c r="I130" i="62" s="1"/>
  <c r="E129" i="62"/>
  <c r="I129" i="62" s="1"/>
  <c r="E128" i="62"/>
  <c r="L128" i="62" s="1"/>
  <c r="M128" i="62" s="1"/>
  <c r="E127" i="62"/>
  <c r="F127" i="62" s="1"/>
  <c r="E126" i="62"/>
  <c r="E125" i="62"/>
  <c r="I125" i="62" s="1"/>
  <c r="E124" i="62"/>
  <c r="L124" i="62" s="1"/>
  <c r="M124" i="62" s="1"/>
  <c r="E123" i="62"/>
  <c r="L123" i="62" s="1"/>
  <c r="M123" i="62" s="1"/>
  <c r="E122" i="62"/>
  <c r="I122" i="62" s="1"/>
  <c r="E121" i="62"/>
  <c r="I121" i="62" s="1"/>
  <c r="E120" i="62"/>
  <c r="L120" i="62" s="1"/>
  <c r="M120" i="62" s="1"/>
  <c r="E119" i="62"/>
  <c r="E118" i="62"/>
  <c r="I118" i="62" s="1"/>
  <c r="E117" i="62"/>
  <c r="I117" i="62" s="1"/>
  <c r="E116" i="62"/>
  <c r="L116" i="62" s="1"/>
  <c r="M116" i="62" s="1"/>
  <c r="E115" i="62"/>
  <c r="L115" i="62" s="1"/>
  <c r="M115" i="62" s="1"/>
  <c r="E114" i="62"/>
  <c r="I114" i="62" s="1"/>
  <c r="E113" i="62"/>
  <c r="I113" i="62" s="1"/>
  <c r="E112" i="62"/>
  <c r="L112" i="62" s="1"/>
  <c r="M112" i="62" s="1"/>
  <c r="E111" i="62"/>
  <c r="L111" i="62" s="1"/>
  <c r="M111" i="62" s="1"/>
  <c r="E110" i="62"/>
  <c r="E109" i="62"/>
  <c r="I109" i="62" s="1"/>
  <c r="E108" i="62"/>
  <c r="L108" i="62" s="1"/>
  <c r="M108" i="62" s="1"/>
  <c r="E107" i="62"/>
  <c r="M107" i="62" s="1"/>
  <c r="E106" i="62"/>
  <c r="L106" i="62" s="1"/>
  <c r="M106" i="62" s="1"/>
  <c r="E105" i="62"/>
  <c r="F105" i="62" s="1"/>
  <c r="E104" i="62"/>
  <c r="L104" i="62" s="1"/>
  <c r="M104" i="62" s="1"/>
  <c r="E103" i="62"/>
  <c r="M103" i="62" s="1"/>
  <c r="E102" i="62"/>
  <c r="I102" i="62" s="1"/>
  <c r="E101" i="62"/>
  <c r="I101" i="62" s="1"/>
  <c r="E100" i="62"/>
  <c r="E99" i="62"/>
  <c r="L99" i="62" s="1"/>
  <c r="M99" i="62" s="1"/>
  <c r="E98" i="62"/>
  <c r="I98" i="62" s="1"/>
  <c r="E97" i="62"/>
  <c r="I97" i="62" s="1"/>
  <c r="E96" i="62"/>
  <c r="E95" i="62"/>
  <c r="L95" i="62" s="1"/>
  <c r="M95" i="62" s="1"/>
  <c r="E94" i="62"/>
  <c r="I94" i="62" s="1"/>
  <c r="E93" i="62"/>
  <c r="I93" i="62" s="1"/>
  <c r="E92" i="62"/>
  <c r="E91" i="62"/>
  <c r="L91" i="62" s="1"/>
  <c r="M91" i="62" s="1"/>
  <c r="E90" i="62"/>
  <c r="I90" i="62" s="1"/>
  <c r="E89" i="62"/>
  <c r="I89" i="62" s="1"/>
  <c r="E88" i="62"/>
  <c r="E87" i="62"/>
  <c r="L87" i="62" s="1"/>
  <c r="M87" i="62" s="1"/>
  <c r="E86" i="62"/>
  <c r="F86" i="62" s="1"/>
  <c r="E85" i="62"/>
  <c r="L85" i="62" s="1"/>
  <c r="M85" i="62" s="1"/>
  <c r="E84" i="62"/>
  <c r="F84" i="62" s="1"/>
  <c r="E83" i="62"/>
  <c r="L83" i="62" s="1"/>
  <c r="M83" i="62" s="1"/>
  <c r="E82" i="62"/>
  <c r="F82" i="62" s="1"/>
  <c r="E81" i="62"/>
  <c r="L81" i="62" s="1"/>
  <c r="M81" i="62" s="1"/>
  <c r="E80" i="62"/>
  <c r="L80" i="62" s="1"/>
  <c r="M80" i="62" s="1"/>
  <c r="E79" i="62"/>
  <c r="L79" i="62" s="1"/>
  <c r="M79" i="62" s="1"/>
  <c r="E78" i="62"/>
  <c r="F78" i="62" s="1"/>
  <c r="E77" i="62"/>
  <c r="L77" i="62" s="1"/>
  <c r="M77" i="62" s="1"/>
  <c r="E76" i="62"/>
  <c r="F76" i="62" s="1"/>
  <c r="E75" i="62"/>
  <c r="I75" i="62" s="1"/>
  <c r="E74" i="62"/>
  <c r="M74" i="62" s="1"/>
  <c r="E73" i="62"/>
  <c r="I73" i="62" s="1"/>
  <c r="E72" i="62"/>
  <c r="F72" i="62" s="1"/>
  <c r="E71" i="62"/>
  <c r="I71" i="62" s="1"/>
  <c r="E70" i="62"/>
  <c r="M70" i="62" s="1"/>
  <c r="E69" i="62"/>
  <c r="I69" i="62" s="1"/>
  <c r="E68" i="62"/>
  <c r="F68" i="62" s="1"/>
  <c r="E67" i="62"/>
  <c r="I67" i="62" s="1"/>
  <c r="E66" i="62"/>
  <c r="M66" i="62" s="1"/>
  <c r="E65" i="62"/>
  <c r="M65" i="62" s="1"/>
  <c r="E64" i="62"/>
  <c r="F64" i="62" s="1"/>
  <c r="E63" i="62"/>
  <c r="I63" i="62" s="1"/>
  <c r="E62" i="62"/>
  <c r="M62" i="62" s="1"/>
  <c r="E61" i="62"/>
  <c r="M61" i="62" s="1"/>
  <c r="E60" i="62"/>
  <c r="F60" i="62" s="1"/>
  <c r="E59" i="62"/>
  <c r="I59" i="62" s="1"/>
  <c r="E58" i="62"/>
  <c r="M58" i="62" s="1"/>
  <c r="E57" i="62"/>
  <c r="I57" i="62" s="1"/>
  <c r="E56" i="62"/>
  <c r="F56" i="62" s="1"/>
  <c r="E55" i="62"/>
  <c r="L55" i="62" s="1"/>
  <c r="M55" i="62" s="1"/>
  <c r="A55" i="62"/>
  <c r="A93" i="62" s="1"/>
  <c r="A131" i="62" s="1"/>
  <c r="E54" i="62"/>
  <c r="A54" i="62"/>
  <c r="A92" i="62" s="1"/>
  <c r="A130" i="62" s="1"/>
  <c r="E53" i="62"/>
  <c r="L53" i="62" s="1"/>
  <c r="M53" i="62" s="1"/>
  <c r="A53" i="62"/>
  <c r="A91" i="62" s="1"/>
  <c r="A129" i="62" s="1"/>
  <c r="E52" i="62"/>
  <c r="F52" i="62" s="1"/>
  <c r="A52" i="62"/>
  <c r="A90" i="62" s="1"/>
  <c r="A128" i="62" s="1"/>
  <c r="E51" i="62"/>
  <c r="L51" i="62" s="1"/>
  <c r="M51" i="62" s="1"/>
  <c r="A51" i="62"/>
  <c r="A89" i="62" s="1"/>
  <c r="A127" i="62" s="1"/>
  <c r="E50" i="62"/>
  <c r="F50" i="62" s="1"/>
  <c r="A50" i="62"/>
  <c r="A88" i="62" s="1"/>
  <c r="A126" i="62" s="1"/>
  <c r="E49" i="62"/>
  <c r="L49" i="62" s="1"/>
  <c r="M49" i="62" s="1"/>
  <c r="A49" i="62"/>
  <c r="A87" i="62" s="1"/>
  <c r="A125" i="62" s="1"/>
  <c r="E48" i="62"/>
  <c r="F48" i="62" s="1"/>
  <c r="A48" i="62"/>
  <c r="A86" i="62" s="1"/>
  <c r="A124" i="62" s="1"/>
  <c r="E47" i="62"/>
  <c r="L47" i="62" s="1"/>
  <c r="M47" i="62" s="1"/>
  <c r="A47" i="62"/>
  <c r="A85" i="62" s="1"/>
  <c r="A123" i="62" s="1"/>
  <c r="E46" i="62"/>
  <c r="F46" i="62" s="1"/>
  <c r="A46" i="62"/>
  <c r="A84" i="62" s="1"/>
  <c r="A122" i="62" s="1"/>
  <c r="E45" i="62"/>
  <c r="L45" i="62" s="1"/>
  <c r="M45" i="62" s="1"/>
  <c r="A45" i="62"/>
  <c r="A83" i="62" s="1"/>
  <c r="A121" i="62" s="1"/>
  <c r="E44" i="62"/>
  <c r="F44" i="62" s="1"/>
  <c r="A44" i="62"/>
  <c r="A82" i="62" s="1"/>
  <c r="A120" i="62" s="1"/>
  <c r="E43" i="62"/>
  <c r="L43" i="62" s="1"/>
  <c r="M43" i="62" s="1"/>
  <c r="A43" i="62"/>
  <c r="A81" i="62" s="1"/>
  <c r="A119" i="62" s="1"/>
  <c r="E42" i="62"/>
  <c r="F42" i="62" s="1"/>
  <c r="A42" i="62"/>
  <c r="A80" i="62" s="1"/>
  <c r="A118" i="62" s="1"/>
  <c r="E41" i="62"/>
  <c r="L41" i="62" s="1"/>
  <c r="M41" i="62" s="1"/>
  <c r="A41" i="62"/>
  <c r="A79" i="62" s="1"/>
  <c r="A117" i="62" s="1"/>
  <c r="E40" i="62"/>
  <c r="F40" i="62" s="1"/>
  <c r="A40" i="62"/>
  <c r="A78" i="62" s="1"/>
  <c r="A116" i="62" s="1"/>
  <c r="E39" i="62"/>
  <c r="L39" i="62" s="1"/>
  <c r="M39" i="62" s="1"/>
  <c r="A39" i="62"/>
  <c r="A77" i="62" s="1"/>
  <c r="A115" i="62" s="1"/>
  <c r="E38" i="62"/>
  <c r="F38" i="62" s="1"/>
  <c r="A38" i="62"/>
  <c r="A76" i="62" s="1"/>
  <c r="A114" i="62" s="1"/>
  <c r="E37" i="62"/>
  <c r="I37" i="62" s="1"/>
  <c r="A37" i="62"/>
  <c r="A75" i="62" s="1"/>
  <c r="A113" i="62" s="1"/>
  <c r="E36" i="62"/>
  <c r="M36" i="62" s="1"/>
  <c r="A36" i="62"/>
  <c r="A74" i="62" s="1"/>
  <c r="A112" i="62" s="1"/>
  <c r="E35" i="62"/>
  <c r="I35" i="62" s="1"/>
  <c r="A35" i="62"/>
  <c r="A73" i="62" s="1"/>
  <c r="A111" i="62" s="1"/>
  <c r="E34" i="62"/>
  <c r="F34" i="62" s="1"/>
  <c r="A34" i="62"/>
  <c r="A72" i="62" s="1"/>
  <c r="A110" i="62" s="1"/>
  <c r="E33" i="62"/>
  <c r="I33" i="62" s="1"/>
  <c r="A33" i="62"/>
  <c r="A71" i="62" s="1"/>
  <c r="A109" i="62" s="1"/>
  <c r="E32" i="62"/>
  <c r="M32" i="62" s="1"/>
  <c r="A32" i="62"/>
  <c r="A70" i="62" s="1"/>
  <c r="A108" i="62" s="1"/>
  <c r="E31" i="62"/>
  <c r="M31" i="62" s="1"/>
  <c r="A31" i="62"/>
  <c r="A69" i="62" s="1"/>
  <c r="A107" i="62" s="1"/>
  <c r="A145" i="62" s="1"/>
  <c r="E30" i="62"/>
  <c r="F30" i="62" s="1"/>
  <c r="A30" i="62"/>
  <c r="A68" i="62" s="1"/>
  <c r="A106" i="62" s="1"/>
  <c r="A144" i="62" s="1"/>
  <c r="E29" i="62"/>
  <c r="I29" i="62" s="1"/>
  <c r="A29" i="62"/>
  <c r="A67" i="62" s="1"/>
  <c r="A105" i="62" s="1"/>
  <c r="A143" i="62" s="1"/>
  <c r="E28" i="62"/>
  <c r="M28" i="62" s="1"/>
  <c r="A28" i="62"/>
  <c r="A66" i="62" s="1"/>
  <c r="A104" i="62" s="1"/>
  <c r="A142" i="62" s="1"/>
  <c r="E27" i="62"/>
  <c r="I27" i="62" s="1"/>
  <c r="A27" i="62"/>
  <c r="A65" i="62" s="1"/>
  <c r="A103" i="62" s="1"/>
  <c r="A141" i="62" s="1"/>
  <c r="E26" i="62"/>
  <c r="F26" i="62" s="1"/>
  <c r="A26" i="62"/>
  <c r="A64" i="62" s="1"/>
  <c r="A102" i="62" s="1"/>
  <c r="A140" i="62" s="1"/>
  <c r="E25" i="62"/>
  <c r="I25" i="62" s="1"/>
  <c r="A25" i="62"/>
  <c r="A63" i="62" s="1"/>
  <c r="A101" i="62" s="1"/>
  <c r="A139" i="62" s="1"/>
  <c r="E24" i="62"/>
  <c r="M24" i="62" s="1"/>
  <c r="A24" i="62"/>
  <c r="A62" i="62" s="1"/>
  <c r="A100" i="62" s="1"/>
  <c r="A138" i="62" s="1"/>
  <c r="E23" i="62"/>
  <c r="I23" i="62" s="1"/>
  <c r="A23" i="62"/>
  <c r="A61" i="62" s="1"/>
  <c r="A99" i="62" s="1"/>
  <c r="A137" i="62" s="1"/>
  <c r="E22" i="62"/>
  <c r="F22" i="62" s="1"/>
  <c r="A22" i="62"/>
  <c r="A60" i="62" s="1"/>
  <c r="A98" i="62" s="1"/>
  <c r="A136" i="62" s="1"/>
  <c r="E21" i="62"/>
  <c r="I21" i="62" s="1"/>
  <c r="A21" i="62"/>
  <c r="A59" i="62" s="1"/>
  <c r="A97" i="62" s="1"/>
  <c r="A135" i="62" s="1"/>
  <c r="E20" i="62"/>
  <c r="M20" i="62" s="1"/>
  <c r="A20" i="62"/>
  <c r="A58" i="62" s="1"/>
  <c r="A96" i="62" s="1"/>
  <c r="A134" i="62" s="1"/>
  <c r="E19" i="62"/>
  <c r="I19" i="62" s="1"/>
  <c r="A19" i="62"/>
  <c r="A57" i="62" s="1"/>
  <c r="A95" i="62" s="1"/>
  <c r="A133" i="62" s="1"/>
  <c r="E18" i="62"/>
  <c r="F18" i="62" s="1"/>
  <c r="A18" i="62"/>
  <c r="A56" i="62" s="1"/>
  <c r="A94" i="62" s="1"/>
  <c r="A132" i="62" s="1"/>
  <c r="G54" i="59"/>
  <c r="D54" i="59"/>
  <c r="H54" i="59" s="1"/>
  <c r="I54" i="59" s="1"/>
  <c r="G53" i="59"/>
  <c r="D53" i="59"/>
  <c r="H53" i="59" s="1"/>
  <c r="I53" i="59" s="1"/>
  <c r="G52" i="59"/>
  <c r="D52" i="59"/>
  <c r="H52" i="59" s="1"/>
  <c r="I52" i="59" s="1"/>
  <c r="G51" i="59"/>
  <c r="D51" i="59"/>
  <c r="H51" i="59" s="1"/>
  <c r="I51" i="59" s="1"/>
  <c r="G50" i="59"/>
  <c r="D50" i="59"/>
  <c r="H50" i="59" s="1"/>
  <c r="I50" i="59" s="1"/>
  <c r="G49" i="59"/>
  <c r="I49" i="59" s="1"/>
  <c r="D49" i="59"/>
  <c r="H49" i="59" s="1"/>
  <c r="G48" i="59"/>
  <c r="D48" i="59"/>
  <c r="H48" i="59" s="1"/>
  <c r="I48" i="59" s="1"/>
  <c r="G47" i="59"/>
  <c r="D47" i="59"/>
  <c r="H47" i="59" s="1"/>
  <c r="I47" i="59" s="1"/>
  <c r="G46" i="59"/>
  <c r="D46" i="59"/>
  <c r="H46" i="59" s="1"/>
  <c r="I46" i="59" s="1"/>
  <c r="I45" i="59"/>
  <c r="G45" i="59"/>
  <c r="D45" i="59"/>
  <c r="H45" i="59" s="1"/>
  <c r="G44" i="59"/>
  <c r="D44" i="59"/>
  <c r="H44" i="59" s="1"/>
  <c r="I44" i="59" s="1"/>
  <c r="G43" i="59"/>
  <c r="D43" i="59"/>
  <c r="H43" i="59" s="1"/>
  <c r="I43" i="59" s="1"/>
  <c r="H42" i="59"/>
  <c r="I42" i="59" s="1"/>
  <c r="G42" i="59"/>
  <c r="G41" i="59"/>
  <c r="D41" i="59"/>
  <c r="H41" i="59" s="1"/>
  <c r="I41" i="59" s="1"/>
  <c r="G40" i="59"/>
  <c r="D40" i="59"/>
  <c r="H40" i="59" s="1"/>
  <c r="I40" i="59" s="1"/>
  <c r="H39" i="59"/>
  <c r="I39" i="59" s="1"/>
  <c r="G39" i="59"/>
  <c r="G38" i="59"/>
  <c r="D38" i="59"/>
  <c r="H38" i="59" s="1"/>
  <c r="I38" i="59" s="1"/>
  <c r="C31" i="59"/>
  <c r="E29" i="59"/>
  <c r="J29" i="59" s="1"/>
  <c r="E28" i="59"/>
  <c r="J28" i="59" s="1"/>
  <c r="E27" i="59"/>
  <c r="J27" i="59" s="1"/>
  <c r="E26" i="59"/>
  <c r="J26" i="59" s="1"/>
  <c r="E25" i="59"/>
  <c r="J25" i="59" s="1"/>
  <c r="B42" i="64"/>
  <c r="B41" i="64"/>
  <c r="B40" i="64"/>
  <c r="B39" i="64"/>
  <c r="B38" i="64"/>
  <c r="B37" i="64"/>
  <c r="C21" i="64"/>
  <c r="E21" i="64" s="1"/>
  <c r="C20" i="64"/>
  <c r="E20" i="64" s="1"/>
  <c r="C19" i="64"/>
  <c r="E19" i="64" s="1"/>
  <c r="C18" i="64"/>
  <c r="E18" i="64" s="1"/>
  <c r="C17" i="64"/>
  <c r="E17" i="64" s="1"/>
  <c r="C12" i="64"/>
  <c r="E12" i="64" s="1"/>
  <c r="C11" i="64"/>
  <c r="E11" i="64" s="1"/>
  <c r="C10" i="64"/>
  <c r="E10" i="64" s="1"/>
  <c r="C9" i="64"/>
  <c r="E9" i="64" s="1"/>
  <c r="C8" i="64"/>
  <c r="E8" i="64" s="1"/>
  <c r="C7" i="64"/>
  <c r="E7" i="64" s="1"/>
  <c r="C6" i="64"/>
  <c r="E6" i="64" s="1"/>
  <c r="C5" i="64"/>
  <c r="E5" i="64" s="1"/>
  <c r="A17" i="63"/>
  <c r="A16" i="63"/>
  <c r="A15" i="63"/>
  <c r="A14" i="63"/>
  <c r="A13" i="63"/>
  <c r="A12" i="63"/>
  <c r="A11" i="63"/>
  <c r="A10" i="63"/>
  <c r="A9" i="63"/>
  <c r="A8" i="63"/>
  <c r="A7" i="63"/>
  <c r="A6" i="63"/>
  <c r="D18" i="85"/>
  <c r="D17" i="85"/>
  <c r="D16" i="85"/>
  <c r="D15" i="85"/>
  <c r="D10" i="85"/>
  <c r="D9" i="85"/>
  <c r="D8" i="85"/>
  <c r="D7" i="85"/>
  <c r="H43" i="84"/>
  <c r="G43" i="84"/>
  <c r="F43" i="84"/>
  <c r="E43" i="84"/>
  <c r="D43" i="84"/>
  <c r="C43" i="84"/>
  <c r="B43" i="84"/>
  <c r="B31" i="84"/>
  <c r="B30" i="84"/>
  <c r="B15" i="84"/>
  <c r="B14" i="84"/>
  <c r="A31" i="47"/>
  <c r="A30" i="47"/>
  <c r="A29" i="47"/>
  <c r="A28" i="47"/>
  <c r="A15" i="47"/>
  <c r="A14" i="47"/>
  <c r="A6" i="47"/>
  <c r="A7" i="47" s="1"/>
  <c r="A8" i="47" s="1"/>
  <c r="A9" i="47" s="1"/>
  <c r="A10" i="47" s="1"/>
  <c r="A11" i="47" s="1"/>
  <c r="A12" i="47" s="1"/>
  <c r="A13" i="47" s="1"/>
  <c r="A16" i="47" s="1"/>
  <c r="A17" i="47" s="1"/>
  <c r="A18" i="47" s="1"/>
  <c r="A19" i="47" s="1"/>
  <c r="A20" i="47" s="1"/>
  <c r="A21" i="47" s="1"/>
  <c r="A22" i="47" s="1"/>
  <c r="A23" i="47" s="1"/>
  <c r="A24" i="47" s="1"/>
  <c r="A25" i="47" s="1"/>
  <c r="A26" i="47" s="1"/>
  <c r="A27" i="47" s="1"/>
  <c r="S988" i="90" l="1"/>
  <c r="Q900" i="90"/>
  <c r="Q989" i="90"/>
  <c r="Q990" i="90"/>
  <c r="Q981" i="90"/>
  <c r="I81" i="62"/>
  <c r="F132" i="62"/>
  <c r="S687" i="90"/>
  <c r="S922" i="90"/>
  <c r="Q991" i="90"/>
  <c r="S149" i="90"/>
  <c r="S923" i="90"/>
  <c r="Q707" i="90"/>
  <c r="Q78" i="90"/>
  <c r="S181" i="90"/>
  <c r="S1052" i="90"/>
  <c r="I46" i="62"/>
  <c r="I124" i="62"/>
  <c r="Q51" i="90"/>
  <c r="Q52" i="90"/>
  <c r="Q764" i="90"/>
  <c r="S269" i="90"/>
  <c r="S619" i="90"/>
  <c r="S947" i="90"/>
  <c r="S948" i="90"/>
  <c r="S1145" i="90"/>
  <c r="F69" i="62"/>
  <c r="I108" i="62"/>
  <c r="Q816" i="90"/>
  <c r="Q1021" i="90"/>
  <c r="Q1022" i="90"/>
  <c r="Q1023" i="90"/>
  <c r="S1086" i="90"/>
  <c r="I22" i="62"/>
  <c r="Q75" i="90"/>
  <c r="S245" i="90"/>
  <c r="S599" i="90"/>
  <c r="Q620" i="90"/>
  <c r="Q949" i="90"/>
  <c r="S1125" i="90"/>
  <c r="F20" i="62"/>
  <c r="I91" i="62"/>
  <c r="S54" i="90"/>
  <c r="Q648" i="90"/>
  <c r="S651" i="90"/>
  <c r="S740" i="90"/>
  <c r="Q788" i="90"/>
  <c r="Q1013" i="90"/>
  <c r="Q1033" i="90"/>
  <c r="Q1062" i="90"/>
  <c r="S1093" i="90"/>
  <c r="S37" i="90"/>
  <c r="S85" i="90"/>
  <c r="S205" i="90"/>
  <c r="S277" i="90"/>
  <c r="S567" i="90"/>
  <c r="S667" i="90"/>
  <c r="S748" i="90"/>
  <c r="S1117" i="90"/>
  <c r="F36" i="62"/>
  <c r="F55" i="62"/>
  <c r="M69" i="62"/>
  <c r="I116" i="62"/>
  <c r="S117" i="90"/>
  <c r="S213" i="90"/>
  <c r="S309" i="90"/>
  <c r="S583" i="90"/>
  <c r="S675" i="90"/>
  <c r="S727" i="90"/>
  <c r="S752" i="90"/>
  <c r="Q756" i="90"/>
  <c r="Q864" i="90"/>
  <c r="Q928" i="90"/>
  <c r="Q961" i="90"/>
  <c r="Q1053" i="90"/>
  <c r="Q1054" i="90"/>
  <c r="Q1055" i="90"/>
  <c r="F27" i="62"/>
  <c r="I53" i="62"/>
  <c r="I65" i="62"/>
  <c r="F97" i="62"/>
  <c r="I99" i="62"/>
  <c r="I112" i="62"/>
  <c r="I120" i="62"/>
  <c r="F137" i="62"/>
  <c r="I138" i="62"/>
  <c r="S38" i="90"/>
  <c r="S53" i="90"/>
  <c r="Q67" i="90"/>
  <c r="Q68" i="90"/>
  <c r="Q70" i="90"/>
  <c r="S93" i="90"/>
  <c r="S125" i="90"/>
  <c r="S157" i="90"/>
  <c r="S189" i="90"/>
  <c r="S221" i="90"/>
  <c r="S253" i="90"/>
  <c r="S285" i="90"/>
  <c r="S317" i="90"/>
  <c r="Q452" i="90"/>
  <c r="Q453" i="90"/>
  <c r="Q476" i="90"/>
  <c r="Q477" i="90"/>
  <c r="Q492" i="90"/>
  <c r="Q493" i="90"/>
  <c r="Q508" i="90"/>
  <c r="Q509" i="90"/>
  <c r="Q524" i="90"/>
  <c r="Q525" i="90"/>
  <c r="Q540" i="90"/>
  <c r="Q541" i="90"/>
  <c r="Q556" i="90"/>
  <c r="Q557" i="90"/>
  <c r="Q572" i="90"/>
  <c r="Q573" i="90"/>
  <c r="Q588" i="90"/>
  <c r="Q589" i="90"/>
  <c r="Q604" i="90"/>
  <c r="Q605" i="90"/>
  <c r="Q628" i="90"/>
  <c r="Q629" i="90"/>
  <c r="Q632" i="90"/>
  <c r="S695" i="90"/>
  <c r="Q699" i="90"/>
  <c r="S715" i="90"/>
  <c r="S772" i="90"/>
  <c r="Q784" i="90"/>
  <c r="Q848" i="90"/>
  <c r="Q957" i="90"/>
  <c r="Q958" i="90"/>
  <c r="Q959" i="90"/>
  <c r="Q969" i="90"/>
  <c r="S979" i="90"/>
  <c r="S980" i="90"/>
  <c r="Q1001" i="90"/>
  <c r="S1020" i="90"/>
  <c r="Q1066" i="90"/>
  <c r="Q1071" i="90"/>
  <c r="Q1154" i="90"/>
  <c r="S569" i="90"/>
  <c r="S570" i="90"/>
  <c r="S571" i="90"/>
  <c r="S585" i="90"/>
  <c r="S586" i="90"/>
  <c r="S587" i="90"/>
  <c r="S601" i="90"/>
  <c r="S602" i="90"/>
  <c r="S603" i="90"/>
  <c r="S626" i="90"/>
  <c r="S627" i="90"/>
  <c r="S630" i="90"/>
  <c r="S631" i="90"/>
  <c r="S683" i="90"/>
  <c r="S719" i="90"/>
  <c r="S760" i="90"/>
  <c r="S955" i="90"/>
  <c r="S956" i="90"/>
  <c r="S1153" i="90"/>
  <c r="L97" i="62"/>
  <c r="M97" i="62" s="1"/>
  <c r="I137" i="62"/>
  <c r="S69" i="90"/>
  <c r="S101" i="90"/>
  <c r="S133" i="90"/>
  <c r="S165" i="90"/>
  <c r="S197" i="90"/>
  <c r="S229" i="90"/>
  <c r="S261" i="90"/>
  <c r="S293" i="90"/>
  <c r="S325" i="90"/>
  <c r="M18" i="62"/>
  <c r="F21" i="62"/>
  <c r="I45" i="62"/>
  <c r="F89" i="62"/>
  <c r="L136" i="62"/>
  <c r="M136" i="62" s="1"/>
  <c r="F139" i="62"/>
  <c r="Q35" i="90"/>
  <c r="Q36" i="90"/>
  <c r="S109" i="90"/>
  <c r="S141" i="90"/>
  <c r="S173" i="90"/>
  <c r="S237" i="90"/>
  <c r="S301" i="90"/>
  <c r="Q436" i="90"/>
  <c r="Q437" i="90"/>
  <c r="Q468" i="90"/>
  <c r="Q469" i="90"/>
  <c r="Q484" i="90"/>
  <c r="Q485" i="90"/>
  <c r="Q500" i="90"/>
  <c r="Q501" i="90"/>
  <c r="Q516" i="90"/>
  <c r="Q517" i="90"/>
  <c r="Q532" i="90"/>
  <c r="Q533" i="90"/>
  <c r="Q548" i="90"/>
  <c r="Q549" i="90"/>
  <c r="Q564" i="90"/>
  <c r="Q565" i="90"/>
  <c r="Q580" i="90"/>
  <c r="Q581" i="90"/>
  <c r="Q596" i="90"/>
  <c r="Q597" i="90"/>
  <c r="Q612" i="90"/>
  <c r="Q613" i="90"/>
  <c r="Q680" i="90"/>
  <c r="Q691" i="90"/>
  <c r="Q731" i="90"/>
  <c r="Q808" i="90"/>
  <c r="Q896" i="90"/>
  <c r="Q924" i="90"/>
  <c r="Q925" i="90"/>
  <c r="Q926" i="90"/>
  <c r="Q937" i="90"/>
  <c r="Q1029" i="90"/>
  <c r="Q1087" i="90"/>
  <c r="Q1118" i="90"/>
  <c r="Q1119" i="90"/>
  <c r="Q1146" i="90"/>
  <c r="F61" i="62"/>
  <c r="F80" i="62"/>
  <c r="I80" i="62"/>
  <c r="F93" i="62"/>
  <c r="I95" i="62"/>
  <c r="I100" i="62"/>
  <c r="L100" i="62"/>
  <c r="M100" i="62" s="1"/>
  <c r="F107" i="62"/>
  <c r="I107" i="62"/>
  <c r="F114" i="62"/>
  <c r="L114" i="62"/>
  <c r="M114" i="62" s="1"/>
  <c r="I123" i="62"/>
  <c r="F123" i="62"/>
  <c r="I134" i="62"/>
  <c r="F134" i="62"/>
  <c r="I144" i="62"/>
  <c r="F144" i="62"/>
  <c r="F23" i="62"/>
  <c r="M27" i="62"/>
  <c r="I32" i="62"/>
  <c r="I61" i="62"/>
  <c r="L93" i="62"/>
  <c r="M93" i="62" s="1"/>
  <c r="I96" i="62"/>
  <c r="L96" i="62"/>
  <c r="M96" i="62" s="1"/>
  <c r="L110" i="62"/>
  <c r="M110" i="62" s="1"/>
  <c r="F110" i="62"/>
  <c r="I119" i="62"/>
  <c r="F119" i="62"/>
  <c r="I126" i="62"/>
  <c r="F126" i="62"/>
  <c r="L141" i="62"/>
  <c r="M141" i="62" s="1"/>
  <c r="I141" i="62"/>
  <c r="M23" i="62"/>
  <c r="I31" i="62"/>
  <c r="M34" i="62"/>
  <c r="F37" i="62"/>
  <c r="I38" i="62"/>
  <c r="F39" i="62"/>
  <c r="L42" i="62"/>
  <c r="M42" i="62" s="1"/>
  <c r="F54" i="62"/>
  <c r="I54" i="62"/>
  <c r="I87" i="62"/>
  <c r="L89" i="62"/>
  <c r="M89" i="62" s="1"/>
  <c r="I92" i="62"/>
  <c r="L92" i="62"/>
  <c r="M92" i="62" s="1"/>
  <c r="F101" i="62"/>
  <c r="I103" i="62"/>
  <c r="F106" i="62"/>
  <c r="I110" i="62"/>
  <c r="I115" i="62"/>
  <c r="F115" i="62"/>
  <c r="L119" i="62"/>
  <c r="M119" i="62" s="1"/>
  <c r="F122" i="62"/>
  <c r="L122" i="62"/>
  <c r="M122" i="62" s="1"/>
  <c r="L126" i="62"/>
  <c r="M126" i="62" s="1"/>
  <c r="F25" i="62"/>
  <c r="M37" i="62"/>
  <c r="L38" i="62"/>
  <c r="M38" i="62" s="1"/>
  <c r="F47" i="62"/>
  <c r="I88" i="62"/>
  <c r="L88" i="62"/>
  <c r="M88" i="62" s="1"/>
  <c r="L101" i="62"/>
  <c r="M101" i="62" s="1"/>
  <c r="I106" i="62"/>
  <c r="I111" i="62"/>
  <c r="F111" i="62"/>
  <c r="L118" i="62"/>
  <c r="M118" i="62" s="1"/>
  <c r="F118" i="62"/>
  <c r="I143" i="62"/>
  <c r="F143" i="62"/>
  <c r="L143" i="62"/>
  <c r="M143" i="62" s="1"/>
  <c r="L142" i="62"/>
  <c r="M142" i="62" s="1"/>
  <c r="L145" i="62"/>
  <c r="M145" i="62" s="1"/>
  <c r="C9" i="92"/>
  <c r="S8" i="90"/>
  <c r="S9" i="90"/>
  <c r="Q19" i="90"/>
  <c r="Q20" i="90"/>
  <c r="Q22" i="90"/>
  <c r="S25" i="90"/>
  <c r="Q30" i="90"/>
  <c r="Q46" i="90"/>
  <c r="Q62" i="90"/>
  <c r="Q87" i="90"/>
  <c r="S89" i="90"/>
  <c r="Q95" i="90"/>
  <c r="S97" i="90"/>
  <c r="Q103" i="90"/>
  <c r="S105" i="90"/>
  <c r="Q111" i="90"/>
  <c r="S113" i="90"/>
  <c r="Q119" i="90"/>
  <c r="S121" i="90"/>
  <c r="Q127" i="90"/>
  <c r="S129" i="90"/>
  <c r="Q135" i="90"/>
  <c r="S137" i="90"/>
  <c r="Q143" i="90"/>
  <c r="S145" i="90"/>
  <c r="Q151" i="90"/>
  <c r="S153" i="90"/>
  <c r="Q159" i="90"/>
  <c r="S161" i="90"/>
  <c r="Q167" i="90"/>
  <c r="S169" i="90"/>
  <c r="Q175" i="90"/>
  <c r="S177" i="90"/>
  <c r="Q183" i="90"/>
  <c r="S185" i="90"/>
  <c r="Q191" i="90"/>
  <c r="S193" i="90"/>
  <c r="Q199" i="90"/>
  <c r="S201" i="90"/>
  <c r="Q207" i="90"/>
  <c r="S209" i="90"/>
  <c r="Q215" i="90"/>
  <c r="S217" i="90"/>
  <c r="Q223" i="90"/>
  <c r="S225" i="90"/>
  <c r="Q231" i="90"/>
  <c r="S233" i="90"/>
  <c r="Q239" i="90"/>
  <c r="S241" i="90"/>
  <c r="Q247" i="90"/>
  <c r="S249" i="90"/>
  <c r="Q255" i="90"/>
  <c r="S257" i="90"/>
  <c r="Q263" i="90"/>
  <c r="S265" i="90"/>
  <c r="Q271" i="90"/>
  <c r="S273" i="90"/>
  <c r="Q279" i="90"/>
  <c r="S281" i="90"/>
  <c r="Q287" i="90"/>
  <c r="S289" i="90"/>
  <c r="Q295" i="90"/>
  <c r="S297" i="90"/>
  <c r="Q303" i="90"/>
  <c r="S305" i="90"/>
  <c r="Q311" i="90"/>
  <c r="S313" i="90"/>
  <c r="Q319" i="90"/>
  <c r="S321" i="90"/>
  <c r="Q327" i="90"/>
  <c r="S329" i="90"/>
  <c r="S330" i="90"/>
  <c r="S337" i="90"/>
  <c r="S338" i="90"/>
  <c r="S345" i="90"/>
  <c r="S346" i="90"/>
  <c r="S353" i="90"/>
  <c r="S354" i="90"/>
  <c r="S361" i="90"/>
  <c r="S362" i="90"/>
  <c r="S369" i="90"/>
  <c r="S370" i="90"/>
  <c r="S377" i="90"/>
  <c r="S378" i="90"/>
  <c r="S385" i="90"/>
  <c r="S386" i="90"/>
  <c r="S393" i="90"/>
  <c r="S394" i="90"/>
  <c r="S401" i="90"/>
  <c r="S402" i="90"/>
  <c r="S409" i="90"/>
  <c r="S410" i="90"/>
  <c r="S417" i="90"/>
  <c r="S418" i="90"/>
  <c r="Q428" i="90"/>
  <c r="Q429" i="90"/>
  <c r="Q433" i="90"/>
  <c r="S433" i="90"/>
  <c r="Q444" i="90"/>
  <c r="Q445" i="90"/>
  <c r="Q449" i="90"/>
  <c r="S449" i="90"/>
  <c r="Q460" i="90"/>
  <c r="Q461" i="90"/>
  <c r="Q465" i="90"/>
  <c r="S465" i="90"/>
  <c r="Q481" i="90"/>
  <c r="S481" i="90"/>
  <c r="Q497" i="90"/>
  <c r="S497" i="90"/>
  <c r="Q513" i="90"/>
  <c r="S513" i="90"/>
  <c r="Q529" i="90"/>
  <c r="S529" i="90"/>
  <c r="Q545" i="90"/>
  <c r="S545" i="90"/>
  <c r="Q561" i="90"/>
  <c r="S561" i="90"/>
  <c r="Q577" i="90"/>
  <c r="S577" i="90"/>
  <c r="Q593" i="90"/>
  <c r="S593" i="90"/>
  <c r="Q609" i="90"/>
  <c r="S609" i="90"/>
  <c r="S641" i="90"/>
  <c r="Q641" i="90"/>
  <c r="S664" i="90"/>
  <c r="Q664" i="90"/>
  <c r="Q703" i="90"/>
  <c r="S703" i="90"/>
  <c r="Q776" i="90"/>
  <c r="S776" i="90"/>
  <c r="S780" i="90"/>
  <c r="Q780" i="90"/>
  <c r="S832" i="90"/>
  <c r="Q832" i="90"/>
  <c r="S912" i="90"/>
  <c r="Q912" i="90"/>
  <c r="S985" i="90"/>
  <c r="Q985" i="90"/>
  <c r="S1006" i="90"/>
  <c r="Q1006" i="90"/>
  <c r="S1045" i="90"/>
  <c r="Q1045" i="90"/>
  <c r="S1111" i="90"/>
  <c r="Q1111" i="90"/>
  <c r="S21" i="90"/>
  <c r="S73" i="90"/>
  <c r="Q426" i="90"/>
  <c r="S426" i="90"/>
  <c r="Q442" i="90"/>
  <c r="S442" i="90"/>
  <c r="Q458" i="90"/>
  <c r="S458" i="90"/>
  <c r="Q474" i="90"/>
  <c r="S474" i="90"/>
  <c r="Q490" i="90"/>
  <c r="S490" i="90"/>
  <c r="Q506" i="90"/>
  <c r="S506" i="90"/>
  <c r="Q522" i="90"/>
  <c r="S522" i="90"/>
  <c r="Q538" i="90"/>
  <c r="S538" i="90"/>
  <c r="Q554" i="90"/>
  <c r="S554" i="90"/>
  <c r="Q614" i="90"/>
  <c r="S614" i="90"/>
  <c r="Q615" i="90"/>
  <c r="S640" i="90"/>
  <c r="Q640" i="90"/>
  <c r="Q663" i="90"/>
  <c r="S663" i="90"/>
  <c r="Q723" i="90"/>
  <c r="Q744" i="90"/>
  <c r="S744" i="90"/>
  <c r="S977" i="90"/>
  <c r="Q977" i="90"/>
  <c r="S1005" i="90"/>
  <c r="Q1005" i="90"/>
  <c r="S1018" i="90"/>
  <c r="Q1018" i="90"/>
  <c r="S1110" i="90"/>
  <c r="Q1110" i="90"/>
  <c r="D59" i="97"/>
  <c r="Q4" i="90"/>
  <c r="Q11" i="90"/>
  <c r="Q12" i="90"/>
  <c r="Q27" i="90"/>
  <c r="Q43" i="90"/>
  <c r="Q59" i="90"/>
  <c r="Q83" i="90"/>
  <c r="Q91" i="90"/>
  <c r="Q99" i="90"/>
  <c r="Q107" i="90"/>
  <c r="Q115" i="90"/>
  <c r="Q123" i="90"/>
  <c r="Q131" i="90"/>
  <c r="Q139" i="90"/>
  <c r="Q147" i="90"/>
  <c r="Q155" i="90"/>
  <c r="Q163" i="90"/>
  <c r="Q171" i="90"/>
  <c r="Q179" i="90"/>
  <c r="Q187" i="90"/>
  <c r="Q195" i="90"/>
  <c r="Q203" i="90"/>
  <c r="Q211" i="90"/>
  <c r="Q219" i="90"/>
  <c r="Q227" i="90"/>
  <c r="Q235" i="90"/>
  <c r="Q243" i="90"/>
  <c r="Q251" i="90"/>
  <c r="Q259" i="90"/>
  <c r="Q267" i="90"/>
  <c r="Q275" i="90"/>
  <c r="Q283" i="90"/>
  <c r="Q291" i="90"/>
  <c r="Q299" i="90"/>
  <c r="Q307" i="90"/>
  <c r="Q315" i="90"/>
  <c r="Q323" i="90"/>
  <c r="Q332" i="90"/>
  <c r="Q333" i="90"/>
  <c r="Q340" i="90"/>
  <c r="Q341" i="90"/>
  <c r="Q348" i="90"/>
  <c r="Q349" i="90"/>
  <c r="Q356" i="90"/>
  <c r="Q357" i="90"/>
  <c r="Q364" i="90"/>
  <c r="Q365" i="90"/>
  <c r="Q372" i="90"/>
  <c r="Q373" i="90"/>
  <c r="Q380" i="90"/>
  <c r="Q381" i="90"/>
  <c r="Q388" i="90"/>
  <c r="Q389" i="90"/>
  <c r="Q396" i="90"/>
  <c r="Q397" i="90"/>
  <c r="Q404" i="90"/>
  <c r="Q405" i="90"/>
  <c r="Q412" i="90"/>
  <c r="Q413" i="90"/>
  <c r="Q420" i="90"/>
  <c r="Q421" i="90"/>
  <c r="Q425" i="90"/>
  <c r="S425" i="90"/>
  <c r="Q441" i="90"/>
  <c r="S441" i="90"/>
  <c r="Q457" i="90"/>
  <c r="S457" i="90"/>
  <c r="Q473" i="90"/>
  <c r="S473" i="90"/>
  <c r="Q489" i="90"/>
  <c r="S489" i="90"/>
  <c r="Q505" i="90"/>
  <c r="S505" i="90"/>
  <c r="Q521" i="90"/>
  <c r="S521" i="90"/>
  <c r="Q537" i="90"/>
  <c r="S537" i="90"/>
  <c r="Q553" i="90"/>
  <c r="S553" i="90"/>
  <c r="Q563" i="90"/>
  <c r="S563" i="90"/>
  <c r="Q575" i="90"/>
  <c r="S575" i="90"/>
  <c r="Q579" i="90"/>
  <c r="S579" i="90"/>
  <c r="Q591" i="90"/>
  <c r="S591" i="90"/>
  <c r="Q595" i="90"/>
  <c r="S595" i="90"/>
  <c r="Q607" i="90"/>
  <c r="S607" i="90"/>
  <c r="Q611" i="90"/>
  <c r="S611" i="90"/>
  <c r="Q635" i="90"/>
  <c r="S635" i="90"/>
  <c r="S639" i="90"/>
  <c r="Q639" i="90"/>
  <c r="Q643" i="90"/>
  <c r="S643" i="90"/>
  <c r="Q662" i="90"/>
  <c r="S662" i="90"/>
  <c r="Q711" i="90"/>
  <c r="S711" i="90"/>
  <c r="Q768" i="90"/>
  <c r="S768" i="90"/>
  <c r="S792" i="90"/>
  <c r="Q792" i="90"/>
  <c r="S868" i="90"/>
  <c r="Q868" i="90"/>
  <c r="S953" i="90"/>
  <c r="Q953" i="90"/>
  <c r="Q1004" i="90"/>
  <c r="S1004" i="90"/>
  <c r="S1017" i="90"/>
  <c r="Q1017" i="90"/>
  <c r="Q1109" i="90"/>
  <c r="S1109" i="90"/>
  <c r="Q434" i="90"/>
  <c r="S434" i="90"/>
  <c r="Q450" i="90"/>
  <c r="S450" i="90"/>
  <c r="Q466" i="90"/>
  <c r="S466" i="90"/>
  <c r="Q482" i="90"/>
  <c r="S482" i="90"/>
  <c r="Q498" i="90"/>
  <c r="S498" i="90"/>
  <c r="Q514" i="90"/>
  <c r="S514" i="90"/>
  <c r="Q530" i="90"/>
  <c r="S530" i="90"/>
  <c r="Q546" i="90"/>
  <c r="S546" i="90"/>
  <c r="Q562" i="90"/>
  <c r="S562" i="90"/>
  <c r="Q578" i="90"/>
  <c r="S578" i="90"/>
  <c r="Q594" i="90"/>
  <c r="S594" i="90"/>
  <c r="Q610" i="90"/>
  <c r="S610" i="90"/>
  <c r="Q623" i="90"/>
  <c r="S623" i="90"/>
  <c r="Q671" i="90"/>
  <c r="Q672" i="90"/>
  <c r="Q673" i="90"/>
  <c r="Q735" i="90"/>
  <c r="S735" i="90"/>
  <c r="S945" i="90"/>
  <c r="Q945" i="90"/>
  <c r="S1007" i="90"/>
  <c r="Q1007" i="90"/>
  <c r="S1150" i="90"/>
  <c r="Q1150" i="90"/>
  <c r="Q800" i="90"/>
  <c r="Q836" i="90"/>
  <c r="Q880" i="90"/>
  <c r="Q933" i="90"/>
  <c r="Q941" i="90"/>
  <c r="Q942" i="90"/>
  <c r="Q943" i="90"/>
  <c r="Q965" i="90"/>
  <c r="Q973" i="90"/>
  <c r="Q974" i="90"/>
  <c r="Q975" i="90"/>
  <c r="Q997" i="90"/>
  <c r="Q1037" i="90"/>
  <c r="Q1038" i="90"/>
  <c r="Q1039" i="90"/>
  <c r="Q1049" i="90"/>
  <c r="Q1102" i="90"/>
  <c r="Q1103" i="90"/>
  <c r="Q1142" i="90"/>
  <c r="S930" i="90"/>
  <c r="S931" i="90"/>
  <c r="S939" i="90"/>
  <c r="S940" i="90"/>
  <c r="S963" i="90"/>
  <c r="S964" i="90"/>
  <c r="S971" i="90"/>
  <c r="S972" i="90"/>
  <c r="S1036" i="90"/>
  <c r="S1058" i="90"/>
  <c r="S1074" i="90"/>
  <c r="Q1078" i="90"/>
  <c r="Q1094" i="90"/>
  <c r="Q1095" i="90"/>
  <c r="S1101" i="90"/>
  <c r="Q1126" i="90"/>
  <c r="Q1127" i="90"/>
  <c r="S1137" i="90"/>
  <c r="M19" i="62"/>
  <c r="I20" i="62"/>
  <c r="M21" i="62"/>
  <c r="M22" i="62"/>
  <c r="F24" i="62"/>
  <c r="F31" i="62"/>
  <c r="M33" i="62"/>
  <c r="M35" i="62"/>
  <c r="I36" i="62"/>
  <c r="I41" i="62"/>
  <c r="I42" i="62"/>
  <c r="F43" i="62"/>
  <c r="L54" i="62"/>
  <c r="M54" i="62" s="1"/>
  <c r="M57" i="62"/>
  <c r="F65" i="62"/>
  <c r="M73" i="62"/>
  <c r="F81" i="62"/>
  <c r="I82" i="62"/>
  <c r="F87" i="62"/>
  <c r="F88" i="62"/>
  <c r="F91" i="62"/>
  <c r="F92" i="62"/>
  <c r="F95" i="62"/>
  <c r="F96" i="62"/>
  <c r="F99" i="62"/>
  <c r="F100" i="62"/>
  <c r="F103" i="62"/>
  <c r="F108" i="62"/>
  <c r="F112" i="62"/>
  <c r="F116" i="62"/>
  <c r="F120" i="62"/>
  <c r="F124" i="62"/>
  <c r="I131" i="62"/>
  <c r="L131" i="62"/>
  <c r="M131" i="62" s="1"/>
  <c r="I132" i="62"/>
  <c r="M134" i="62"/>
  <c r="I136" i="62"/>
  <c r="F141" i="62"/>
  <c r="F145" i="62"/>
  <c r="D60" i="97"/>
  <c r="B60" i="97"/>
  <c r="S24" i="90"/>
  <c r="Q24" i="90"/>
  <c r="S42" i="90"/>
  <c r="Q42" i="90"/>
  <c r="Q66" i="90"/>
  <c r="S66" i="90"/>
  <c r="S71" i="90"/>
  <c r="Q71" i="90"/>
  <c r="S79" i="90"/>
  <c r="Q79" i="90"/>
  <c r="S6" i="90"/>
  <c r="Q6" i="90"/>
  <c r="S14" i="90"/>
  <c r="Q14" i="90"/>
  <c r="Q18" i="90"/>
  <c r="S18" i="90"/>
  <c r="S23" i="90"/>
  <c r="Q23" i="90"/>
  <c r="S31" i="90"/>
  <c r="Q31" i="90"/>
  <c r="S40" i="90"/>
  <c r="Q40" i="90"/>
  <c r="S58" i="90"/>
  <c r="Q58" i="90"/>
  <c r="Q82" i="90"/>
  <c r="S82" i="90"/>
  <c r="F19" i="62"/>
  <c r="I26" i="62"/>
  <c r="F35" i="62"/>
  <c r="L46" i="62"/>
  <c r="M46" i="62" s="1"/>
  <c r="I49" i="62"/>
  <c r="I50" i="62"/>
  <c r="F51" i="62"/>
  <c r="F57" i="62"/>
  <c r="F73" i="62"/>
  <c r="F83" i="62"/>
  <c r="I105" i="62"/>
  <c r="F128" i="62"/>
  <c r="F130" i="62"/>
  <c r="I135" i="62"/>
  <c r="Q34" i="90"/>
  <c r="S34" i="90"/>
  <c r="S39" i="90"/>
  <c r="Q39" i="90"/>
  <c r="S41" i="90"/>
  <c r="S47" i="90"/>
  <c r="Q47" i="90"/>
  <c r="S56" i="90"/>
  <c r="Q56" i="90"/>
  <c r="S74" i="90"/>
  <c r="Q74" i="90"/>
  <c r="E31" i="59"/>
  <c r="L50" i="62"/>
  <c r="M50" i="62" s="1"/>
  <c r="I83" i="62"/>
  <c r="L105" i="62"/>
  <c r="M105" i="62" s="1"/>
  <c r="I127" i="62"/>
  <c r="L127" i="62"/>
  <c r="M127" i="62" s="1"/>
  <c r="I128" i="62"/>
  <c r="L130" i="62"/>
  <c r="M130" i="62" s="1"/>
  <c r="S10" i="90"/>
  <c r="Q10" i="90"/>
  <c r="S26" i="90"/>
  <c r="Q26" i="90"/>
  <c r="Q50" i="90"/>
  <c r="S50" i="90"/>
  <c r="S55" i="90"/>
  <c r="Q55" i="90"/>
  <c r="S57" i="90"/>
  <c r="S63" i="90"/>
  <c r="Q63" i="90"/>
  <c r="S72" i="90"/>
  <c r="Q72" i="90"/>
  <c r="S652" i="90"/>
  <c r="Q652" i="90"/>
  <c r="S661" i="90"/>
  <c r="Q661" i="90"/>
  <c r="S684" i="90"/>
  <c r="Q684" i="90"/>
  <c r="Q690" i="90"/>
  <c r="S690" i="90"/>
  <c r="S692" i="90"/>
  <c r="Q692" i="90"/>
  <c r="Q698" i="90"/>
  <c r="S698" i="90"/>
  <c r="S700" i="90"/>
  <c r="Q700" i="90"/>
  <c r="Q706" i="90"/>
  <c r="S706" i="90"/>
  <c r="S708" i="90"/>
  <c r="Q708" i="90"/>
  <c r="Q714" i="90"/>
  <c r="S714" i="90"/>
  <c r="S716" i="90"/>
  <c r="Q716" i="90"/>
  <c r="Q722" i="90"/>
  <c r="S722" i="90"/>
  <c r="S724" i="90"/>
  <c r="Q724" i="90"/>
  <c r="Q730" i="90"/>
  <c r="S730" i="90"/>
  <c r="S732" i="90"/>
  <c r="Q732" i="90"/>
  <c r="Q739" i="90"/>
  <c r="S739" i="90"/>
  <c r="S741" i="90"/>
  <c r="Q741" i="90"/>
  <c r="Q747" i="90"/>
  <c r="S747" i="90"/>
  <c r="S749" i="90"/>
  <c r="Q749" i="90"/>
  <c r="Q755" i="90"/>
  <c r="S755" i="90"/>
  <c r="S757" i="90"/>
  <c r="Q757" i="90"/>
  <c r="Q763" i="90"/>
  <c r="S763" i="90"/>
  <c r="S765" i="90"/>
  <c r="Q765" i="90"/>
  <c r="Q771" i="90"/>
  <c r="S771" i="90"/>
  <c r="S773" i="90"/>
  <c r="Q773" i="90"/>
  <c r="Q779" i="90"/>
  <c r="S779" i="90"/>
  <c r="S781" i="90"/>
  <c r="Q781" i="90"/>
  <c r="Q786" i="90"/>
  <c r="S786" i="90"/>
  <c r="S796" i="90"/>
  <c r="Q796" i="90"/>
  <c r="S821" i="90"/>
  <c r="Q821" i="90"/>
  <c r="S853" i="90"/>
  <c r="Q853" i="90"/>
  <c r="S885" i="90"/>
  <c r="Q885" i="90"/>
  <c r="S917" i="90"/>
  <c r="Q917" i="90"/>
  <c r="S935" i="90"/>
  <c r="Q935" i="90"/>
  <c r="S967" i="90"/>
  <c r="Q967" i="90"/>
  <c r="S986" i="90"/>
  <c r="Q986" i="90"/>
  <c r="Q1061" i="90"/>
  <c r="S1061" i="90"/>
  <c r="S86" i="90"/>
  <c r="S90" i="90"/>
  <c r="S94" i="90"/>
  <c r="S98" i="90"/>
  <c r="S102" i="90"/>
  <c r="S106" i="90"/>
  <c r="S110" i="90"/>
  <c r="S114" i="90"/>
  <c r="S118" i="90"/>
  <c r="S122" i="90"/>
  <c r="S126" i="90"/>
  <c r="S130" i="90"/>
  <c r="S134" i="90"/>
  <c r="S138" i="90"/>
  <c r="S142" i="90"/>
  <c r="S146" i="90"/>
  <c r="S150" i="90"/>
  <c r="S154" i="90"/>
  <c r="S158" i="90"/>
  <c r="S162" i="90"/>
  <c r="S166" i="90"/>
  <c r="S170" i="90"/>
  <c r="S174" i="90"/>
  <c r="S178" i="90"/>
  <c r="S182" i="90"/>
  <c r="S186" i="90"/>
  <c r="S190" i="90"/>
  <c r="S194" i="90"/>
  <c r="S198" i="90"/>
  <c r="S202" i="90"/>
  <c r="S206" i="90"/>
  <c r="S210" i="90"/>
  <c r="S214" i="90"/>
  <c r="S218" i="90"/>
  <c r="S222" i="90"/>
  <c r="S226" i="90"/>
  <c r="S230" i="90"/>
  <c r="S234" i="90"/>
  <c r="S238" i="90"/>
  <c r="S242" i="90"/>
  <c r="S246" i="90"/>
  <c r="S250" i="90"/>
  <c r="S254" i="90"/>
  <c r="S258" i="90"/>
  <c r="S262" i="90"/>
  <c r="S266" i="90"/>
  <c r="S270" i="90"/>
  <c r="S274" i="90"/>
  <c r="S278" i="90"/>
  <c r="S282" i="90"/>
  <c r="S286" i="90"/>
  <c r="S290" i="90"/>
  <c r="S294" i="90"/>
  <c r="S298" i="90"/>
  <c r="S302" i="90"/>
  <c r="S306" i="90"/>
  <c r="S310" i="90"/>
  <c r="S314" i="90"/>
  <c r="S318" i="90"/>
  <c r="S322" i="90"/>
  <c r="S326" i="90"/>
  <c r="S331" i="90"/>
  <c r="S335" i="90"/>
  <c r="S339" i="90"/>
  <c r="S343" i="90"/>
  <c r="S347" i="90"/>
  <c r="S351" i="90"/>
  <c r="S355" i="90"/>
  <c r="S359" i="90"/>
  <c r="S363" i="90"/>
  <c r="S367" i="90"/>
  <c r="S371" i="90"/>
  <c r="S375" i="90"/>
  <c r="S379" i="90"/>
  <c r="S383" i="90"/>
  <c r="S387" i="90"/>
  <c r="S391" i="90"/>
  <c r="S395" i="90"/>
  <c r="S399" i="90"/>
  <c r="S403" i="90"/>
  <c r="S407" i="90"/>
  <c r="S411" i="90"/>
  <c r="S415" i="90"/>
  <c r="S419" i="90"/>
  <c r="S423" i="90"/>
  <c r="S427" i="90"/>
  <c r="S431" i="90"/>
  <c r="S435" i="90"/>
  <c r="S439" i="90"/>
  <c r="S443" i="90"/>
  <c r="S447" i="90"/>
  <c r="S451" i="90"/>
  <c r="S455" i="90"/>
  <c r="S459" i="90"/>
  <c r="S463" i="90"/>
  <c r="S467" i="90"/>
  <c r="S471" i="90"/>
  <c r="S475" i="90"/>
  <c r="S479" i="90"/>
  <c r="S483" i="90"/>
  <c r="S487" i="90"/>
  <c r="S491" i="90"/>
  <c r="S495" i="90"/>
  <c r="S499" i="90"/>
  <c r="S503" i="90"/>
  <c r="S507" i="90"/>
  <c r="S511" i="90"/>
  <c r="S515" i="90"/>
  <c r="S519" i="90"/>
  <c r="S523" i="90"/>
  <c r="S527" i="90"/>
  <c r="S531" i="90"/>
  <c r="S535" i="90"/>
  <c r="S539" i="90"/>
  <c r="S543" i="90"/>
  <c r="S547" i="90"/>
  <c r="S551" i="90"/>
  <c r="S555" i="90"/>
  <c r="S559" i="90"/>
  <c r="Q616" i="90"/>
  <c r="Q658" i="90"/>
  <c r="S658" i="90"/>
  <c r="Q659" i="90"/>
  <c r="S660" i="90"/>
  <c r="Q660" i="90"/>
  <c r="Q738" i="90"/>
  <c r="S738" i="90"/>
  <c r="Q746" i="90"/>
  <c r="S746" i="90"/>
  <c r="Q754" i="90"/>
  <c r="S754" i="90"/>
  <c r="Q762" i="90"/>
  <c r="S762" i="90"/>
  <c r="Q770" i="90"/>
  <c r="S770" i="90"/>
  <c r="Q778" i="90"/>
  <c r="S778" i="90"/>
  <c r="S805" i="90"/>
  <c r="Q805" i="90"/>
  <c r="Q810" i="90"/>
  <c r="S810" i="90"/>
  <c r="S814" i="90"/>
  <c r="Q814" i="90"/>
  <c r="Q819" i="90"/>
  <c r="S819" i="90"/>
  <c r="Q820" i="90"/>
  <c r="S824" i="90"/>
  <c r="Q824" i="90"/>
  <c r="Q842" i="90"/>
  <c r="S842" i="90"/>
  <c r="S846" i="90"/>
  <c r="Q846" i="90"/>
  <c r="Q851" i="90"/>
  <c r="S851" i="90"/>
  <c r="Q852" i="90"/>
  <c r="S856" i="90"/>
  <c r="Q856" i="90"/>
  <c r="Q874" i="90"/>
  <c r="S874" i="90"/>
  <c r="S878" i="90"/>
  <c r="Q878" i="90"/>
  <c r="Q883" i="90"/>
  <c r="S883" i="90"/>
  <c r="Q884" i="90"/>
  <c r="S888" i="90"/>
  <c r="Q888" i="90"/>
  <c r="Q906" i="90"/>
  <c r="S906" i="90"/>
  <c r="S910" i="90"/>
  <c r="Q910" i="90"/>
  <c r="Q915" i="90"/>
  <c r="S915" i="90"/>
  <c r="Q916" i="90"/>
  <c r="S920" i="90"/>
  <c r="Q920" i="90"/>
  <c r="Q1065" i="90"/>
  <c r="S1065" i="90"/>
  <c r="Q1070" i="90"/>
  <c r="S1070" i="90"/>
  <c r="Q1091" i="90"/>
  <c r="S1091" i="90"/>
  <c r="Q1105" i="90"/>
  <c r="S1105" i="90"/>
  <c r="Q1123" i="90"/>
  <c r="S1123" i="90"/>
  <c r="S636" i="90"/>
  <c r="Q636" i="90"/>
  <c r="S645" i="90"/>
  <c r="Q645" i="90"/>
  <c r="Q655" i="90"/>
  <c r="Q656" i="90"/>
  <c r="Q657" i="90"/>
  <c r="S668" i="90"/>
  <c r="Q668" i="90"/>
  <c r="S677" i="90"/>
  <c r="Q677" i="90"/>
  <c r="Q686" i="90"/>
  <c r="S686" i="90"/>
  <c r="S688" i="90"/>
  <c r="Q688" i="90"/>
  <c r="Q694" i="90"/>
  <c r="S694" i="90"/>
  <c r="S696" i="90"/>
  <c r="Q696" i="90"/>
  <c r="Q702" i="90"/>
  <c r="S702" i="90"/>
  <c r="S704" i="90"/>
  <c r="Q704" i="90"/>
  <c r="Q710" i="90"/>
  <c r="S710" i="90"/>
  <c r="S712" i="90"/>
  <c r="Q712" i="90"/>
  <c r="Q718" i="90"/>
  <c r="S718" i="90"/>
  <c r="S720" i="90"/>
  <c r="Q720" i="90"/>
  <c r="Q726" i="90"/>
  <c r="S726" i="90"/>
  <c r="S728" i="90"/>
  <c r="Q728" i="90"/>
  <c r="S789" i="90"/>
  <c r="Q789" i="90"/>
  <c r="Q794" i="90"/>
  <c r="S794" i="90"/>
  <c r="S798" i="90"/>
  <c r="Q798" i="90"/>
  <c r="Q803" i="90"/>
  <c r="S803" i="90"/>
  <c r="Q804" i="90"/>
  <c r="S813" i="90"/>
  <c r="Q813" i="90"/>
  <c r="Q818" i="90"/>
  <c r="S818" i="90"/>
  <c r="S837" i="90"/>
  <c r="Q837" i="90"/>
  <c r="S869" i="90"/>
  <c r="Q869" i="90"/>
  <c r="S901" i="90"/>
  <c r="Q901" i="90"/>
  <c r="S1011" i="90"/>
  <c r="Q1011" i="90"/>
  <c r="S1050" i="90"/>
  <c r="Q1050" i="90"/>
  <c r="Q624" i="90"/>
  <c r="Q625" i="90"/>
  <c r="Q642" i="90"/>
  <c r="S642" i="90"/>
  <c r="S644" i="90"/>
  <c r="Q644" i="90"/>
  <c r="S646" i="90"/>
  <c r="S647" i="90"/>
  <c r="Q674" i="90"/>
  <c r="S674" i="90"/>
  <c r="S676" i="90"/>
  <c r="Q676" i="90"/>
  <c r="S678" i="90"/>
  <c r="S679" i="90"/>
  <c r="S733" i="90"/>
  <c r="Q733" i="90"/>
  <c r="S742" i="90"/>
  <c r="Q742" i="90"/>
  <c r="S750" i="90"/>
  <c r="Q750" i="90"/>
  <c r="S758" i="90"/>
  <c r="Q758" i="90"/>
  <c r="S766" i="90"/>
  <c r="Q766" i="90"/>
  <c r="S774" i="90"/>
  <c r="Q774" i="90"/>
  <c r="S782" i="90"/>
  <c r="Q782" i="90"/>
  <c r="Q787" i="90"/>
  <c r="S787" i="90"/>
  <c r="S797" i="90"/>
  <c r="Q797" i="90"/>
  <c r="Q802" i="90"/>
  <c r="S802" i="90"/>
  <c r="S812" i="90"/>
  <c r="Q812" i="90"/>
  <c r="Q826" i="90"/>
  <c r="S826" i="90"/>
  <c r="S830" i="90"/>
  <c r="Q830" i="90"/>
  <c r="Q835" i="90"/>
  <c r="S835" i="90"/>
  <c r="S840" i="90"/>
  <c r="Q840" i="90"/>
  <c r="Q858" i="90"/>
  <c r="S858" i="90"/>
  <c r="S862" i="90"/>
  <c r="Q862" i="90"/>
  <c r="Q867" i="90"/>
  <c r="S867" i="90"/>
  <c r="S872" i="90"/>
  <c r="Q872" i="90"/>
  <c r="Q890" i="90"/>
  <c r="S890" i="90"/>
  <c r="S894" i="90"/>
  <c r="Q894" i="90"/>
  <c r="Q899" i="90"/>
  <c r="S899" i="90"/>
  <c r="S904" i="90"/>
  <c r="Q904" i="90"/>
  <c r="S950" i="90"/>
  <c r="Q950" i="90"/>
  <c r="S982" i="90"/>
  <c r="Q982" i="90"/>
  <c r="S995" i="90"/>
  <c r="Q995" i="90"/>
  <c r="Q1002" i="90"/>
  <c r="S1067" i="90"/>
  <c r="Q1067" i="90"/>
  <c r="Q1077" i="90"/>
  <c r="S1077" i="90"/>
  <c r="S1082" i="90"/>
  <c r="Q1082" i="90"/>
  <c r="Q1099" i="90"/>
  <c r="S1099" i="90"/>
  <c r="Q1113" i="90"/>
  <c r="S1113" i="90"/>
  <c r="S1135" i="90"/>
  <c r="Q1135" i="90"/>
  <c r="Q1140" i="90"/>
  <c r="S1140" i="90"/>
  <c r="S829" i="90"/>
  <c r="Q829" i="90"/>
  <c r="Q834" i="90"/>
  <c r="S834" i="90"/>
  <c r="S845" i="90"/>
  <c r="Q845" i="90"/>
  <c r="Q850" i="90"/>
  <c r="S850" i="90"/>
  <c r="S861" i="90"/>
  <c r="Q861" i="90"/>
  <c r="Q866" i="90"/>
  <c r="S866" i="90"/>
  <c r="S877" i="90"/>
  <c r="Q877" i="90"/>
  <c r="Q882" i="90"/>
  <c r="S882" i="90"/>
  <c r="S893" i="90"/>
  <c r="Q893" i="90"/>
  <c r="Q898" i="90"/>
  <c r="S898" i="90"/>
  <c r="S909" i="90"/>
  <c r="Q909" i="90"/>
  <c r="Q914" i="90"/>
  <c r="S914" i="90"/>
  <c r="S934" i="90"/>
  <c r="Q934" i="90"/>
  <c r="S966" i="90"/>
  <c r="Q966" i="90"/>
  <c r="S1043" i="90"/>
  <c r="Q1043" i="90"/>
  <c r="Q1084" i="90"/>
  <c r="S1084" i="90"/>
  <c r="Q1097" i="90"/>
  <c r="S1097" i="90"/>
  <c r="Q1115" i="90"/>
  <c r="S1115" i="90"/>
  <c r="Q1129" i="90"/>
  <c r="S1129" i="90"/>
  <c r="Q1149" i="90"/>
  <c r="S1149" i="90"/>
  <c r="S790" i="90"/>
  <c r="Q790" i="90"/>
  <c r="Q795" i="90"/>
  <c r="S795" i="90"/>
  <c r="S806" i="90"/>
  <c r="Q806" i="90"/>
  <c r="Q811" i="90"/>
  <c r="S811" i="90"/>
  <c r="S822" i="90"/>
  <c r="Q822" i="90"/>
  <c r="Q827" i="90"/>
  <c r="S827" i="90"/>
  <c r="Q828" i="90"/>
  <c r="S838" i="90"/>
  <c r="Q838" i="90"/>
  <c r="Q843" i="90"/>
  <c r="S843" i="90"/>
  <c r="Q844" i="90"/>
  <c r="S854" i="90"/>
  <c r="Q854" i="90"/>
  <c r="Q859" i="90"/>
  <c r="S859" i="90"/>
  <c r="Q860" i="90"/>
  <c r="S870" i="90"/>
  <c r="Q870" i="90"/>
  <c r="Q875" i="90"/>
  <c r="S875" i="90"/>
  <c r="Q876" i="90"/>
  <c r="S886" i="90"/>
  <c r="Q886" i="90"/>
  <c r="Q891" i="90"/>
  <c r="S891" i="90"/>
  <c r="Q892" i="90"/>
  <c r="S902" i="90"/>
  <c r="Q902" i="90"/>
  <c r="Q907" i="90"/>
  <c r="S907" i="90"/>
  <c r="Q908" i="90"/>
  <c r="S918" i="90"/>
  <c r="Q918" i="90"/>
  <c r="S951" i="90"/>
  <c r="Q951" i="90"/>
  <c r="S983" i="90"/>
  <c r="Q983" i="90"/>
  <c r="S1027" i="90"/>
  <c r="Q1027" i="90"/>
  <c r="Q1034" i="90"/>
  <c r="Q1073" i="90"/>
  <c r="S1073" i="90"/>
  <c r="S1083" i="90"/>
  <c r="Q1083" i="90"/>
  <c r="Q1089" i="90"/>
  <c r="S1089" i="90"/>
  <c r="Q1107" i="90"/>
  <c r="S1107" i="90"/>
  <c r="Q1121" i="90"/>
  <c r="S1121" i="90"/>
  <c r="Q1136" i="90"/>
  <c r="S1136" i="90"/>
  <c r="Q1141" i="90"/>
  <c r="S1141" i="90"/>
  <c r="Q1148" i="90"/>
  <c r="S1148" i="90"/>
  <c r="S994" i="90"/>
  <c r="Q994" i="90"/>
  <c r="S1010" i="90"/>
  <c r="Q1010" i="90"/>
  <c r="S1026" i="90"/>
  <c r="Q1026" i="90"/>
  <c r="S1042" i="90"/>
  <c r="Q1042" i="90"/>
  <c r="Q1064" i="90"/>
  <c r="S1064" i="90"/>
  <c r="Q1069" i="90"/>
  <c r="S1069" i="90"/>
  <c r="Q1081" i="90"/>
  <c r="S1081" i="90"/>
  <c r="S1134" i="90"/>
  <c r="Q1134" i="90"/>
  <c r="Q992" i="90"/>
  <c r="S992" i="90"/>
  <c r="Q993" i="90"/>
  <c r="S998" i="90"/>
  <c r="Q998" i="90"/>
  <c r="Q1008" i="90"/>
  <c r="S1008" i="90"/>
  <c r="Q1009" i="90"/>
  <c r="S1014" i="90"/>
  <c r="Q1014" i="90"/>
  <c r="Q1024" i="90"/>
  <c r="S1024" i="90"/>
  <c r="Q1025" i="90"/>
  <c r="S1030" i="90"/>
  <c r="Q1030" i="90"/>
  <c r="Q1040" i="90"/>
  <c r="S1040" i="90"/>
  <c r="Q1041" i="90"/>
  <c r="S1046" i="90"/>
  <c r="Q1046" i="90"/>
  <c r="Q1056" i="90"/>
  <c r="S1056" i="90"/>
  <c r="Q1057" i="90"/>
  <c r="Q1068" i="90"/>
  <c r="S1068" i="90"/>
  <c r="Q1080" i="90"/>
  <c r="S1080" i="90"/>
  <c r="Q1085" i="90"/>
  <c r="S1085" i="90"/>
  <c r="Q1092" i="90"/>
  <c r="S1092" i="90"/>
  <c r="Q1100" i="90"/>
  <c r="S1100" i="90"/>
  <c r="Q1108" i="90"/>
  <c r="S1108" i="90"/>
  <c r="Q1116" i="90"/>
  <c r="S1116" i="90"/>
  <c r="Q1124" i="90"/>
  <c r="S1124" i="90"/>
  <c r="Q1132" i="90"/>
  <c r="S1132" i="90"/>
  <c r="Q1133" i="90"/>
  <c r="Q1144" i="90"/>
  <c r="S1144" i="90"/>
  <c r="Q1152" i="90"/>
  <c r="S1152" i="90"/>
  <c r="Q1138" i="90"/>
  <c r="H19" i="89"/>
  <c r="S1075" i="90"/>
  <c r="Q1075" i="90"/>
  <c r="S1059" i="90"/>
  <c r="Q1059" i="90"/>
  <c r="I24" i="62"/>
  <c r="M25" i="62"/>
  <c r="M26" i="62"/>
  <c r="F28" i="62"/>
  <c r="F29" i="62"/>
  <c r="I30" i="62"/>
  <c r="I39" i="62"/>
  <c r="I40" i="62"/>
  <c r="I43" i="62"/>
  <c r="I44" i="62"/>
  <c r="I47" i="62"/>
  <c r="I48" i="62"/>
  <c r="I51" i="62"/>
  <c r="I52" i="62"/>
  <c r="I55" i="62"/>
  <c r="I56" i="62"/>
  <c r="F58" i="62"/>
  <c r="F59" i="62"/>
  <c r="I60" i="62"/>
  <c r="F62" i="62"/>
  <c r="F63" i="62"/>
  <c r="I64" i="62"/>
  <c r="F66" i="62"/>
  <c r="F67" i="62"/>
  <c r="I68" i="62"/>
  <c r="F70" i="62"/>
  <c r="F71" i="62"/>
  <c r="I72" i="62"/>
  <c r="F74" i="62"/>
  <c r="F75" i="62"/>
  <c r="I76" i="62"/>
  <c r="F77" i="62"/>
  <c r="L82" i="62"/>
  <c r="M82" i="62" s="1"/>
  <c r="I84" i="62"/>
  <c r="F85" i="62"/>
  <c r="F90" i="62"/>
  <c r="F94" i="62"/>
  <c r="F98" i="62"/>
  <c r="F102" i="62"/>
  <c r="F109" i="62"/>
  <c r="F113" i="62"/>
  <c r="F117" i="62"/>
  <c r="F121" i="62"/>
  <c r="F125" i="62"/>
  <c r="F129" i="62"/>
  <c r="F133" i="62"/>
  <c r="L138" i="62"/>
  <c r="M138" i="62" s="1"/>
  <c r="I139" i="62"/>
  <c r="I140" i="62"/>
  <c r="L144" i="62"/>
  <c r="M144" i="62" s="1"/>
  <c r="Q28" i="90"/>
  <c r="Q44" i="90"/>
  <c r="Q60" i="90"/>
  <c r="Q76" i="90"/>
  <c r="I18" i="62"/>
  <c r="I28" i="62"/>
  <c r="M29" i="62"/>
  <c r="M30" i="62"/>
  <c r="F32" i="62"/>
  <c r="F33" i="62"/>
  <c r="I34" i="62"/>
  <c r="L40" i="62"/>
  <c r="M40" i="62" s="1"/>
  <c r="F41" i="62"/>
  <c r="L44" i="62"/>
  <c r="M44" i="62" s="1"/>
  <c r="F45" i="62"/>
  <c r="L48" i="62"/>
  <c r="M48" i="62" s="1"/>
  <c r="F49" i="62"/>
  <c r="L52" i="62"/>
  <c r="M52" i="62" s="1"/>
  <c r="F53" i="62"/>
  <c r="M56" i="62"/>
  <c r="I58" i="62"/>
  <c r="M59" i="62"/>
  <c r="M60" i="62"/>
  <c r="I62" i="62"/>
  <c r="M63" i="62"/>
  <c r="M64" i="62"/>
  <c r="I66" i="62"/>
  <c r="M67" i="62"/>
  <c r="M68" i="62"/>
  <c r="I70" i="62"/>
  <c r="M71" i="62"/>
  <c r="M72" i="62"/>
  <c r="I74" i="62"/>
  <c r="M75" i="62"/>
  <c r="L76" i="62"/>
  <c r="M76" i="62" s="1"/>
  <c r="I77" i="62"/>
  <c r="I78" i="62"/>
  <c r="F79" i="62"/>
  <c r="L84" i="62"/>
  <c r="M84" i="62" s="1"/>
  <c r="I85" i="62"/>
  <c r="I86" i="62"/>
  <c r="L90" i="62"/>
  <c r="M90" i="62" s="1"/>
  <c r="L94" i="62"/>
  <c r="M94" i="62" s="1"/>
  <c r="L98" i="62"/>
  <c r="M98" i="62" s="1"/>
  <c r="L102" i="62"/>
  <c r="M102" i="62" s="1"/>
  <c r="F104" i="62"/>
  <c r="L109" i="62"/>
  <c r="M109" i="62" s="1"/>
  <c r="L113" i="62"/>
  <c r="M113" i="62" s="1"/>
  <c r="L117" i="62"/>
  <c r="M117" i="62" s="1"/>
  <c r="L121" i="62"/>
  <c r="M121" i="62" s="1"/>
  <c r="L125" i="62"/>
  <c r="M125" i="62" s="1"/>
  <c r="L129" i="62"/>
  <c r="M129" i="62" s="1"/>
  <c r="L133" i="62"/>
  <c r="M133" i="62" s="1"/>
  <c r="F135" i="62"/>
  <c r="M140" i="62"/>
  <c r="F142" i="62"/>
  <c r="E146" i="62"/>
  <c r="G19" i="89"/>
  <c r="S5" i="90"/>
  <c r="Q7" i="90"/>
  <c r="S13" i="90"/>
  <c r="Q15" i="90"/>
  <c r="Q16" i="90"/>
  <c r="S29" i="90"/>
  <c r="Q32" i="90"/>
  <c r="S45" i="90"/>
  <c r="Q48" i="90"/>
  <c r="S61" i="90"/>
  <c r="Q64" i="90"/>
  <c r="S77" i="90"/>
  <c r="Q80" i="90"/>
  <c r="S84" i="90"/>
  <c r="Q84" i="90"/>
  <c r="S88" i="90"/>
  <c r="Q88" i="90"/>
  <c r="S92" i="90"/>
  <c r="Q92" i="90"/>
  <c r="S96" i="90"/>
  <c r="Q96" i="90"/>
  <c r="S100" i="90"/>
  <c r="Q100" i="90"/>
  <c r="S104" i="90"/>
  <c r="Q104" i="90"/>
  <c r="S108" i="90"/>
  <c r="Q108" i="90"/>
  <c r="S112" i="90"/>
  <c r="Q112" i="90"/>
  <c r="S116" i="90"/>
  <c r="Q116" i="90"/>
  <c r="S120" i="90"/>
  <c r="Q120" i="90"/>
  <c r="S124" i="90"/>
  <c r="Q124" i="90"/>
  <c r="S128" i="90"/>
  <c r="Q128" i="90"/>
  <c r="S132" i="90"/>
  <c r="Q132" i="90"/>
  <c r="S136" i="90"/>
  <c r="Q136" i="90"/>
  <c r="S140" i="90"/>
  <c r="Q140" i="90"/>
  <c r="S144" i="90"/>
  <c r="Q144" i="90"/>
  <c r="S148" i="90"/>
  <c r="Q148" i="90"/>
  <c r="S152" i="90"/>
  <c r="Q152" i="90"/>
  <c r="S156" i="90"/>
  <c r="Q156" i="90"/>
  <c r="S160" i="90"/>
  <c r="Q160" i="90"/>
  <c r="S164" i="90"/>
  <c r="Q164" i="90"/>
  <c r="S168" i="90"/>
  <c r="Q168" i="90"/>
  <c r="S172" i="90"/>
  <c r="Q172" i="90"/>
  <c r="S176" i="90"/>
  <c r="Q176" i="90"/>
  <c r="S180" i="90"/>
  <c r="Q180" i="90"/>
  <c r="S184" i="90"/>
  <c r="Q184" i="90"/>
  <c r="S188" i="90"/>
  <c r="Q188" i="90"/>
  <c r="S192" i="90"/>
  <c r="Q192" i="90"/>
  <c r="S196" i="90"/>
  <c r="Q196" i="90"/>
  <c r="S200" i="90"/>
  <c r="Q200" i="90"/>
  <c r="S204" i="90"/>
  <c r="Q204" i="90"/>
  <c r="S208" i="90"/>
  <c r="Q208" i="90"/>
  <c r="S212" i="90"/>
  <c r="Q212" i="90"/>
  <c r="S216" i="90"/>
  <c r="Q216" i="90"/>
  <c r="S220" i="90"/>
  <c r="Q220" i="90"/>
  <c r="S224" i="90"/>
  <c r="Q224" i="90"/>
  <c r="S228" i="90"/>
  <c r="Q228" i="90"/>
  <c r="S232" i="90"/>
  <c r="Q232" i="90"/>
  <c r="S236" i="90"/>
  <c r="Q236" i="90"/>
  <c r="S240" i="90"/>
  <c r="Q240" i="90"/>
  <c r="S244" i="90"/>
  <c r="Q244" i="90"/>
  <c r="S248" i="90"/>
  <c r="Q248" i="90"/>
  <c r="S252" i="90"/>
  <c r="Q252" i="90"/>
  <c r="S256" i="90"/>
  <c r="Q256" i="90"/>
  <c r="S260" i="90"/>
  <c r="Q260" i="90"/>
  <c r="S264" i="90"/>
  <c r="Q264" i="90"/>
  <c r="S268" i="90"/>
  <c r="Q268" i="90"/>
  <c r="S272" i="90"/>
  <c r="Q272" i="90"/>
  <c r="S276" i="90"/>
  <c r="Q276" i="90"/>
  <c r="S280" i="90"/>
  <c r="Q280" i="90"/>
  <c r="S284" i="90"/>
  <c r="Q284" i="90"/>
  <c r="S288" i="90"/>
  <c r="Q288" i="90"/>
  <c r="S292" i="90"/>
  <c r="Q292" i="90"/>
  <c r="S296" i="90"/>
  <c r="Q296" i="90"/>
  <c r="S300" i="90"/>
  <c r="Q300" i="90"/>
  <c r="S304" i="90"/>
  <c r="Q304" i="90"/>
  <c r="S308" i="90"/>
  <c r="Q308" i="90"/>
  <c r="S312" i="90"/>
  <c r="Q312" i="90"/>
  <c r="S316" i="90"/>
  <c r="Q316" i="90"/>
  <c r="S320" i="90"/>
  <c r="Q320" i="90"/>
  <c r="S324" i="90"/>
  <c r="Q324" i="90"/>
  <c r="S328" i="90"/>
  <c r="Q328" i="90"/>
  <c r="Q334" i="90"/>
  <c r="S334" i="90"/>
  <c r="Q342" i="90"/>
  <c r="S342" i="90"/>
  <c r="Q350" i="90"/>
  <c r="S350" i="90"/>
  <c r="Q358" i="90"/>
  <c r="S358" i="90"/>
  <c r="Q366" i="90"/>
  <c r="S366" i="90"/>
  <c r="Q374" i="90"/>
  <c r="S374" i="90"/>
  <c r="Q382" i="90"/>
  <c r="S382" i="90"/>
  <c r="Q390" i="90"/>
  <c r="S390" i="90"/>
  <c r="Q398" i="90"/>
  <c r="S398" i="90"/>
  <c r="Q406" i="90"/>
  <c r="S406" i="90"/>
  <c r="Q414" i="90"/>
  <c r="S414" i="90"/>
  <c r="Q422" i="90"/>
  <c r="S422" i="90"/>
  <c r="Q430" i="90"/>
  <c r="S430" i="90"/>
  <c r="Q438" i="90"/>
  <c r="S438" i="90"/>
  <c r="Q446" i="90"/>
  <c r="S446" i="90"/>
  <c r="Q454" i="90"/>
  <c r="S454" i="90"/>
  <c r="Q462" i="90"/>
  <c r="S462" i="90"/>
  <c r="Q470" i="90"/>
  <c r="S470" i="90"/>
  <c r="Q478" i="90"/>
  <c r="S478" i="90"/>
  <c r="Q486" i="90"/>
  <c r="S486" i="90"/>
  <c r="Q494" i="90"/>
  <c r="S494" i="90"/>
  <c r="Q502" i="90"/>
  <c r="S502" i="90"/>
  <c r="Q510" i="90"/>
  <c r="S510" i="90"/>
  <c r="Q518" i="90"/>
  <c r="S518" i="90"/>
  <c r="Q526" i="90"/>
  <c r="S526" i="90"/>
  <c r="Q534" i="90"/>
  <c r="S534" i="90"/>
  <c r="Q542" i="90"/>
  <c r="S542" i="90"/>
  <c r="Q550" i="90"/>
  <c r="S550" i="90"/>
  <c r="Q558" i="90"/>
  <c r="S558" i="90"/>
  <c r="Q566" i="90"/>
  <c r="S566" i="90"/>
  <c r="Q574" i="90"/>
  <c r="S574" i="90"/>
  <c r="Q582" i="90"/>
  <c r="S582" i="90"/>
  <c r="Q590" i="90"/>
  <c r="S590" i="90"/>
  <c r="Q598" i="90"/>
  <c r="S598" i="90"/>
  <c r="Q606" i="90"/>
  <c r="S606" i="90"/>
  <c r="Q618" i="90"/>
  <c r="S618" i="90"/>
  <c r="Q634" i="90"/>
  <c r="S634" i="90"/>
  <c r="Q650" i="90"/>
  <c r="S650" i="90"/>
  <c r="Q666" i="90"/>
  <c r="S666" i="90"/>
  <c r="Q682" i="90"/>
  <c r="S682" i="90"/>
  <c r="L78" i="62"/>
  <c r="M78" i="62" s="1"/>
  <c r="I79" i="62"/>
  <c r="M86" i="62"/>
  <c r="I104" i="62"/>
  <c r="S17" i="90"/>
  <c r="S33" i="90"/>
  <c r="S49" i="90"/>
  <c r="S65" i="90"/>
  <c r="S81" i="90"/>
  <c r="S617" i="90"/>
  <c r="Q617" i="90"/>
  <c r="S633" i="90"/>
  <c r="Q633" i="90"/>
  <c r="S649" i="90"/>
  <c r="Q649" i="90"/>
  <c r="S665" i="90"/>
  <c r="Q665" i="90"/>
  <c r="S681" i="90"/>
  <c r="Q681" i="90"/>
  <c r="Q336" i="90"/>
  <c r="Q344" i="90"/>
  <c r="Q352" i="90"/>
  <c r="Q360" i="90"/>
  <c r="Q368" i="90"/>
  <c r="Q376" i="90"/>
  <c r="Q384" i="90"/>
  <c r="Q392" i="90"/>
  <c r="Q400" i="90"/>
  <c r="Q408" i="90"/>
  <c r="Q416" i="90"/>
  <c r="Q424" i="90"/>
  <c r="Q432" i="90"/>
  <c r="Q440" i="90"/>
  <c r="Q448" i="90"/>
  <c r="Q456" i="90"/>
  <c r="Q464" i="90"/>
  <c r="Q472" i="90"/>
  <c r="Q480" i="90"/>
  <c r="Q488" i="90"/>
  <c r="Q496" i="90"/>
  <c r="Q504" i="90"/>
  <c r="Q512" i="90"/>
  <c r="Q520" i="90"/>
  <c r="Q528" i="90"/>
  <c r="Q536" i="90"/>
  <c r="Q544" i="90"/>
  <c r="Q552" i="90"/>
  <c r="Q560" i="90"/>
  <c r="Q568" i="90"/>
  <c r="Q576" i="90"/>
  <c r="Q584" i="90"/>
  <c r="Q592" i="90"/>
  <c r="Q600" i="90"/>
  <c r="Q608" i="90"/>
  <c r="Q621" i="90"/>
  <c r="Q637" i="90"/>
  <c r="Q653" i="90"/>
  <c r="Q669" i="90"/>
  <c r="Q685" i="90"/>
  <c r="S689" i="90"/>
  <c r="Q689" i="90"/>
  <c r="S693" i="90"/>
  <c r="Q693" i="90"/>
  <c r="S697" i="90"/>
  <c r="Q697" i="90"/>
  <c r="S701" i="90"/>
  <c r="Q701" i="90"/>
  <c r="S705" i="90"/>
  <c r="Q705" i="90"/>
  <c r="S709" i="90"/>
  <c r="Q709" i="90"/>
  <c r="S713" i="90"/>
  <c r="Q713" i="90"/>
  <c r="S717" i="90"/>
  <c r="Q717" i="90"/>
  <c r="S721" i="90"/>
  <c r="Q721" i="90"/>
  <c r="S725" i="90"/>
  <c r="Q725" i="90"/>
  <c r="S729" i="90"/>
  <c r="Q729" i="90"/>
  <c r="Q734" i="90"/>
  <c r="S734" i="90"/>
  <c r="Q743" i="90"/>
  <c r="S743" i="90"/>
  <c r="Q751" i="90"/>
  <c r="S751" i="90"/>
  <c r="Q759" i="90"/>
  <c r="S759" i="90"/>
  <c r="Q767" i="90"/>
  <c r="S767" i="90"/>
  <c r="Q775" i="90"/>
  <c r="S775" i="90"/>
  <c r="Q783" i="90"/>
  <c r="S783" i="90"/>
  <c r="Q791" i="90"/>
  <c r="S791" i="90"/>
  <c r="Q799" i="90"/>
  <c r="S799" i="90"/>
  <c r="Q807" i="90"/>
  <c r="S807" i="90"/>
  <c r="Q815" i="90"/>
  <c r="S815" i="90"/>
  <c r="Q823" i="90"/>
  <c r="S823" i="90"/>
  <c r="Q831" i="90"/>
  <c r="S831" i="90"/>
  <c r="Q839" i="90"/>
  <c r="S839" i="90"/>
  <c r="Q847" i="90"/>
  <c r="S847" i="90"/>
  <c r="Q855" i="90"/>
  <c r="S855" i="90"/>
  <c r="Q863" i="90"/>
  <c r="S863" i="90"/>
  <c r="Q871" i="90"/>
  <c r="S871" i="90"/>
  <c r="Q879" i="90"/>
  <c r="S879" i="90"/>
  <c r="Q887" i="90"/>
  <c r="S887" i="90"/>
  <c r="Q895" i="90"/>
  <c r="S895" i="90"/>
  <c r="Q903" i="90"/>
  <c r="S903" i="90"/>
  <c r="Q911" i="90"/>
  <c r="S911" i="90"/>
  <c r="Q919" i="90"/>
  <c r="S919" i="90"/>
  <c r="Q927" i="90"/>
  <c r="S927" i="90"/>
  <c r="Q936" i="90"/>
  <c r="S936" i="90"/>
  <c r="Q944" i="90"/>
  <c r="S944" i="90"/>
  <c r="Q952" i="90"/>
  <c r="S952" i="90"/>
  <c r="Q960" i="90"/>
  <c r="S960" i="90"/>
  <c r="Q968" i="90"/>
  <c r="S968" i="90"/>
  <c r="Q976" i="90"/>
  <c r="S976" i="90"/>
  <c r="Q984" i="90"/>
  <c r="S984" i="90"/>
  <c r="Q1000" i="90"/>
  <c r="S1000" i="90"/>
  <c r="Q1016" i="90"/>
  <c r="S1016" i="90"/>
  <c r="Q1032" i="90"/>
  <c r="S1032" i="90"/>
  <c r="Q1048" i="90"/>
  <c r="S1048" i="90"/>
  <c r="S622" i="90"/>
  <c r="S638" i="90"/>
  <c r="S654" i="90"/>
  <c r="S670" i="90"/>
  <c r="S999" i="90"/>
  <c r="Q999" i="90"/>
  <c r="S1015" i="90"/>
  <c r="Q1015" i="90"/>
  <c r="S1031" i="90"/>
  <c r="Q1031" i="90"/>
  <c r="S1047" i="90"/>
  <c r="Q1047" i="90"/>
  <c r="Q1060" i="90"/>
  <c r="S1060" i="90"/>
  <c r="Q1076" i="90"/>
  <c r="S1076" i="90"/>
  <c r="S996" i="90"/>
  <c r="S1012" i="90"/>
  <c r="S1028" i="90"/>
  <c r="S1044" i="90"/>
  <c r="S1072" i="90"/>
  <c r="Q736" i="90"/>
  <c r="Q745" i="90"/>
  <c r="Q753" i="90"/>
  <c r="Q761" i="90"/>
  <c r="Q769" i="90"/>
  <c r="Q777" i="90"/>
  <c r="Q785" i="90"/>
  <c r="Q793" i="90"/>
  <c r="Q801" i="90"/>
  <c r="Q809" i="90"/>
  <c r="Q817" i="90"/>
  <c r="Q825" i="90"/>
  <c r="Q833" i="90"/>
  <c r="Q841" i="90"/>
  <c r="Q849" i="90"/>
  <c r="Q857" i="90"/>
  <c r="Q865" i="90"/>
  <c r="Q873" i="90"/>
  <c r="Q881" i="90"/>
  <c r="Q889" i="90"/>
  <c r="Q897" i="90"/>
  <c r="Q905" i="90"/>
  <c r="Q913" i="90"/>
  <c r="Q921" i="90"/>
  <c r="Q929" i="90"/>
  <c r="Q938" i="90"/>
  <c r="Q946" i="90"/>
  <c r="Q954" i="90"/>
  <c r="Q962" i="90"/>
  <c r="Q970" i="90"/>
  <c r="Q978" i="90"/>
  <c r="Q987" i="90"/>
  <c r="Q1003" i="90"/>
  <c r="Q1019" i="90"/>
  <c r="Q1035" i="90"/>
  <c r="Q1051" i="90"/>
  <c r="Q1063" i="90"/>
  <c r="Q1079" i="90"/>
  <c r="Q1088" i="90"/>
  <c r="S1088" i="90"/>
  <c r="Q1096" i="90"/>
  <c r="S1096" i="90"/>
  <c r="Q1104" i="90"/>
  <c r="S1104" i="90"/>
  <c r="Q1112" i="90"/>
  <c r="S1112" i="90"/>
  <c r="Q1120" i="90"/>
  <c r="S1120" i="90"/>
  <c r="Q1128" i="90"/>
  <c r="S1128" i="90"/>
  <c r="S1139" i="90"/>
  <c r="Q1139" i="90"/>
  <c r="S1143" i="90"/>
  <c r="Q1143" i="90"/>
  <c r="S1147" i="90"/>
  <c r="Q1147" i="90"/>
  <c r="S1151" i="90"/>
  <c r="Q1151" i="90"/>
  <c r="S1155" i="90"/>
  <c r="Q1155" i="90"/>
  <c r="Q1090" i="90"/>
  <c r="Q1098" i="90"/>
  <c r="Q1106" i="90"/>
  <c r="Q1114" i="90"/>
  <c r="Q1122" i="90"/>
  <c r="Q1130" i="90"/>
  <c r="Q1131" i="90"/>
  <c r="I146" i="62" l="1"/>
  <c r="L146" i="62"/>
</calcChain>
</file>

<file path=xl/sharedStrings.xml><?xml version="1.0" encoding="utf-8"?>
<sst xmlns="http://schemas.openxmlformats.org/spreadsheetml/2006/main" count="20116" uniqueCount="1578">
  <si>
    <t>When to use:</t>
  </si>
  <si>
    <t>Ref</t>
  </si>
  <si>
    <t>How to</t>
  </si>
  <si>
    <t>Common errors/issues</t>
  </si>
  <si>
    <t>N/A</t>
  </si>
  <si>
    <t>Tip</t>
  </si>
  <si>
    <t>What it does</t>
  </si>
  <si>
    <t>Total</t>
  </si>
  <si>
    <t>Argument 1</t>
  </si>
  <si>
    <t>Argument 2</t>
  </si>
  <si>
    <t>None</t>
  </si>
  <si>
    <t>How useful?</t>
  </si>
  <si>
    <t>Price ($)</t>
  </si>
  <si>
    <t>Ref.</t>
  </si>
  <si>
    <t>When to use</t>
  </si>
  <si>
    <t>A</t>
  </si>
  <si>
    <t>B</t>
  </si>
  <si>
    <t>Formulas</t>
  </si>
  <si>
    <t>Price</t>
  </si>
  <si>
    <t>Ex</t>
  </si>
  <si>
    <t>Expense</t>
  </si>
  <si>
    <t>Click here to go to introduction</t>
  </si>
  <si>
    <t>Introduction</t>
  </si>
  <si>
    <t>Contents - click to go</t>
  </si>
  <si>
    <t>Columns in most sheets for reference</t>
  </si>
  <si>
    <t>Reference</t>
  </si>
  <si>
    <t>How useful? 1 is lowest, 5 is highest</t>
  </si>
  <si>
    <t>This is very interactive so please ask questions!</t>
  </si>
  <si>
    <t>Income</t>
  </si>
  <si>
    <t>Person</t>
  </si>
  <si>
    <t>Manith</t>
  </si>
  <si>
    <t>Wrap text</t>
  </si>
  <si>
    <t>Facilitator - David Benaim</t>
  </si>
  <si>
    <t>Clear formats</t>
  </si>
  <si>
    <t>Item</t>
  </si>
  <si>
    <t>Examples</t>
  </si>
  <si>
    <t>Maybe don't use some tools &amp; functions</t>
  </si>
  <si>
    <t>everyday, but when you do, it could save hours!</t>
  </si>
  <si>
    <t>Formula</t>
  </si>
  <si>
    <t>Rent</t>
  </si>
  <si>
    <t>Remember to "A"cess "L"azy "T"oolar press ALT.</t>
  </si>
  <si>
    <t>Keyboard shortcuts on the lazy toolbar!</t>
  </si>
  <si>
    <t>Set up the following on your Quick Access Toolbar (PCs) or Customised toolbar (Macs)</t>
  </si>
  <si>
    <t>Function</t>
  </si>
  <si>
    <t>Icon</t>
  </si>
  <si>
    <t>Process (PCs)</t>
  </si>
  <si>
    <t>Right click on any function on your toolbar (e.g. "Conditional formatting".</t>
  </si>
  <si>
    <t>Click on "customise Quick Access Toolbar"</t>
  </si>
  <si>
    <t>Page set up (no arrows)</t>
  </si>
  <si>
    <t>In the box "Choose commands from", select "All commands".</t>
  </si>
  <si>
    <t>Go to the main box underneath, and choose the command which you want &amp; click add.</t>
  </si>
  <si>
    <t>Use arrow keys to move commands up and down.</t>
  </si>
  <si>
    <t>Clear all</t>
  </si>
  <si>
    <t>Select OK when you're done.</t>
  </si>
  <si>
    <t>Process (Mac)</t>
  </si>
  <si>
    <t>Text that contains</t>
  </si>
  <si>
    <t>Ref:</t>
  </si>
  <si>
    <t>How to:</t>
  </si>
  <si>
    <t>Group… (the one with no arrow)</t>
  </si>
  <si>
    <t>On the View menu, point to Toolbars, and then click Customize Toolbars and Menus.</t>
  </si>
  <si>
    <t>Spelling (the one with no arrow)</t>
  </si>
  <si>
    <t>Click the Toolbars and Menus tab.</t>
  </si>
  <si>
    <t>Show formulas</t>
  </si>
  <si>
    <t>Select the Show check box for the toolbar that you want to change.</t>
  </si>
  <si>
    <t>Click the Commands tab.</t>
  </si>
  <si>
    <t>Under Categories, click a category.</t>
  </si>
  <si>
    <t>Do one of the following:</t>
  </si>
  <si>
    <t>And… add others which you like</t>
  </si>
  <si>
    <t>(save, undo, repeat are standard!)</t>
  </si>
  <si>
    <t>Tip:</t>
  </si>
  <si>
    <t>Add a command to a toolbar</t>
  </si>
  <si>
    <r>
      <t>U</t>
    </r>
    <r>
      <rPr>
        <sz val="11"/>
        <rFont val="Calibri"/>
        <family val="2"/>
        <scheme val="minor"/>
      </rPr>
      <t>nder Commands, drag a command from the Commands list to where you want to add it to the toolbar or the menu bar.</t>
    </r>
  </si>
  <si>
    <t>Remove a command from a toolbar</t>
  </si>
  <si>
    <t>On the toolbar or the menu bar, drag the command off the toolbar.</t>
  </si>
  <si>
    <t>Cell referencing  - exercises</t>
  </si>
  <si>
    <t>Fill method</t>
  </si>
  <si>
    <t>Double click</t>
  </si>
  <si>
    <t>Design hours</t>
  </si>
  <si>
    <t>Build hours</t>
  </si>
  <si>
    <t>Table</t>
  </si>
  <si>
    <t>Chair</t>
  </si>
  <si>
    <t>Bed</t>
  </si>
  <si>
    <t>Mirror</t>
  </si>
  <si>
    <t>Shelf</t>
  </si>
  <si>
    <t>Average</t>
  </si>
  <si>
    <t>Keyboard shortcuts</t>
  </si>
  <si>
    <t>Keyboard shortcut</t>
  </si>
  <si>
    <t>Use in</t>
  </si>
  <si>
    <t>Memory trick &amp; links</t>
  </si>
  <si>
    <t>Keep shift down</t>
  </si>
  <si>
    <t>Select cells/rows together</t>
  </si>
  <si>
    <t>All programs</t>
  </si>
  <si>
    <t>ctrl + z</t>
  </si>
  <si>
    <t>undo</t>
  </si>
  <si>
    <t>Link with S(save), opposite as you can't undo when you save. Also link with Y (Y did I undo?)</t>
  </si>
  <si>
    <t>ctrl + d</t>
  </si>
  <si>
    <t>Auto fill cells vertically down. Does the same as "dragging down" a cell. Very quick to get formula copied down.</t>
  </si>
  <si>
    <t>Excel</t>
  </si>
  <si>
    <t>D for Down, link t Ctrl R.</t>
  </si>
  <si>
    <t>Ctrl + r</t>
  </si>
  <si>
    <t>Auto fill cells horizontally to the right. Does the same as "dragging across" a cell.</t>
  </si>
  <si>
    <t>R for Right, link to Ctrl D</t>
  </si>
  <si>
    <t>F2 when on cell with formula</t>
  </si>
  <si>
    <t>displays the formula on the cell. You can change the cell which you are referring to</t>
  </si>
  <si>
    <t>F4 when in a formula</t>
  </si>
  <si>
    <t>makes a cell absolute (if you drag the formula, the cells stays the same</t>
  </si>
  <si>
    <t>Make "F" absolute F-Four</t>
  </si>
  <si>
    <t>use arrow keys when doing formulae.</t>
  </si>
  <si>
    <t>quicker for referring to cells in a formula.</t>
  </si>
  <si>
    <t>Ctrl + Page up</t>
  </si>
  <si>
    <t>Goes to previous sheet</t>
  </si>
  <si>
    <t>Think of a sheet as a page. (Linked to page up)</t>
  </si>
  <si>
    <t>Ctrl + Page down</t>
  </si>
  <si>
    <t>Goes to next sheet</t>
  </si>
  <si>
    <t>Alt</t>
  </si>
  <si>
    <t>Access Lazy Toolbar (PC only)</t>
  </si>
  <si>
    <t>MS office</t>
  </si>
  <si>
    <t>"Access Lazy Toolbar" ALT</t>
  </si>
  <si>
    <t>Windows + left/right arrow</t>
  </si>
  <si>
    <t>Shows the window on the right or left half of the screen.</t>
  </si>
  <si>
    <t>Window left, or Window right</t>
  </si>
  <si>
    <t>Windows + up arrow</t>
  </si>
  <si>
    <t>Maximises the window</t>
  </si>
  <si>
    <t>Window up to all</t>
  </si>
  <si>
    <r>
      <rPr>
        <sz val="11"/>
        <color theme="1"/>
        <rFont val="Wingdings"/>
        <charset val="2"/>
      </rPr>
      <t>ÿ</t>
    </r>
    <r>
      <rPr>
        <sz val="9.35"/>
        <color theme="1"/>
        <rFont val="Calibri"/>
        <family val="2"/>
      </rPr>
      <t>+ arrow right/left</t>
    </r>
  </si>
  <si>
    <t>Moves screen to one half screen</t>
  </si>
  <si>
    <t>Move window right or left</t>
  </si>
  <si>
    <r>
      <rPr>
        <sz val="11"/>
        <color theme="1"/>
        <rFont val="Wingdings"/>
        <charset val="2"/>
      </rPr>
      <t>ÿ</t>
    </r>
    <r>
      <rPr>
        <sz val="9.35"/>
        <color theme="1"/>
        <rFont val="Calibri"/>
        <family val="2"/>
      </rPr>
      <t>+ arrow up</t>
    </r>
  </si>
  <si>
    <t>Maximises screen</t>
  </si>
  <si>
    <t>Move window up</t>
  </si>
  <si>
    <t>Keep ctrl down</t>
  </si>
  <si>
    <t>Select cells/rows one by one</t>
  </si>
  <si>
    <t>alt +  tab (keep alt +  down)</t>
  </si>
  <si>
    <t>Go to other open programs</t>
  </si>
  <si>
    <t>The icon on tab , seems like "next", or "previous".</t>
  </si>
  <si>
    <t>ctrl + f</t>
  </si>
  <si>
    <t>Find words/numbers on sheet</t>
  </si>
  <si>
    <t>F for FIND</t>
  </si>
  <si>
    <t>ctrl + s</t>
  </si>
  <si>
    <t>save document</t>
  </si>
  <si>
    <t>S for save. Link with Z undo (the opposite, as you can't undo after saving.</t>
  </si>
  <si>
    <t>ctrl + a</t>
  </si>
  <si>
    <t>select all, press once to select all in a table, then again to select all in the sheet.</t>
  </si>
  <si>
    <t>A for all (link with ctrl/shift space for column/row.</t>
  </si>
  <si>
    <t>ctrl + x</t>
  </si>
  <si>
    <t>cut</t>
  </si>
  <si>
    <t>Scissors to cut! Link with Ctrl C, V</t>
  </si>
  <si>
    <t>ctrl + c</t>
  </si>
  <si>
    <t>copy</t>
  </si>
  <si>
    <t>C for copy, link with ctrl X, V</t>
  </si>
  <si>
    <t>ctrl + v</t>
  </si>
  <si>
    <t>paste</t>
  </si>
  <si>
    <t>Once you cut/copy, you don't want the data to go too far so next to both is "v".</t>
  </si>
  <si>
    <t>Scroll with mouse while holding down ctrl</t>
  </si>
  <si>
    <t>zooms in and out</t>
  </si>
  <si>
    <t>Ctrl + + (Ctrl + Shift + =)</t>
  </si>
  <si>
    <t>Insert (Cell(s), rows or columns)</t>
  </si>
  <si>
    <t>+ for "add"</t>
  </si>
  <si>
    <t>Ctrl + -</t>
  </si>
  <si>
    <t>Delete (Cells, rows or columns). Note this deletes it all, not just the data in the cell)</t>
  </si>
  <si>
    <t>- for "remove"</t>
  </si>
  <si>
    <t>Ctrl + W</t>
  </si>
  <si>
    <t>Closes Window</t>
  </si>
  <si>
    <t>W for Window</t>
  </si>
  <si>
    <t>Ctrl % (Ctrl + Shift + 5)</t>
  </si>
  <si>
    <t>Formats cell in percentages (%)</t>
  </si>
  <si>
    <t>% is percentages</t>
  </si>
  <si>
    <t>Ctrl + ! (Ctrl + Shift + 1)</t>
  </si>
  <si>
    <t>Formats cells with thousands separators to 2 d.p.</t>
  </si>
  <si>
    <t>Alt + enter</t>
  </si>
  <si>
    <t>When editing contents in a cell, it goes to a new line &amp; auto wraps the text.</t>
  </si>
  <si>
    <t>A "soft" enter!</t>
  </si>
  <si>
    <t>ctrl + u</t>
  </si>
  <si>
    <t>underline</t>
  </si>
  <si>
    <t>U for Underline, link with ctrl B, I</t>
  </si>
  <si>
    <t>ctrl + b</t>
  </si>
  <si>
    <t>bold</t>
  </si>
  <si>
    <t>B for Bold, link with ctrl U, I</t>
  </si>
  <si>
    <t>ctrl + i</t>
  </si>
  <si>
    <t>italics</t>
  </si>
  <si>
    <t>I for Italic, link with ctrl B, U</t>
  </si>
  <si>
    <t>ctrl + n</t>
  </si>
  <si>
    <t>new document</t>
  </si>
  <si>
    <t>NO: "No I don't want this sheet!" Link with Ctrl O Open. N is first so New.</t>
  </si>
  <si>
    <t>"enter" instead of clicking OK</t>
  </si>
  <si>
    <t>whenever you can click "ok", "enter" on the keyboard does the same. "esc" does the same as cancel.</t>
  </si>
  <si>
    <t>Ctrl on a cell with a number, then arrows/click on a lower cell.</t>
  </si>
  <si>
    <t>adds one each time you go down</t>
  </si>
  <si>
    <t>Ctrl + arrow key</t>
  </si>
  <si>
    <t>Go to the last cell with information in it (left, right, up or down).</t>
  </si>
  <si>
    <t>Ctrl enhances things, so ctrl arrow makes it go further!</t>
  </si>
  <si>
    <t>ctrl + ` (above the "tab" key in most spreadsheets)</t>
  </si>
  <si>
    <t>Show all formulas on the sheet instead of the number. Useful for checking formulae on spreadsheets.</t>
  </si>
  <si>
    <t>Think... "what comes before the numbers? - the formulas".</t>
  </si>
  <si>
    <t>Shift + spacebar</t>
  </si>
  <si>
    <t>Selects the entire row</t>
  </si>
  <si>
    <t>Space looks the most like a row on the keyboard! Links to Ctrl space</t>
  </si>
  <si>
    <t>Ctrl + spacebar</t>
  </si>
  <si>
    <t>Selects the entire column</t>
  </si>
  <si>
    <t>Linked to Shift space, and C in Ctrl is for Column</t>
  </si>
  <si>
    <t>F12</t>
  </si>
  <si>
    <t>Save As</t>
  </si>
  <si>
    <t>Ctrl + ;</t>
  </si>
  <si>
    <t>Inserts the current date</t>
  </si>
  <si>
    <t>Ctrl + : (Ctrl + Shift + ;)</t>
  </si>
  <si>
    <t>Inserts the current time</t>
  </si>
  <si>
    <t>Ctrl + Alt + V</t>
  </si>
  <si>
    <t>Paste special</t>
  </si>
  <si>
    <t>A special type of Ctrl V</t>
  </si>
  <si>
    <t>Alt +  down arrow</t>
  </si>
  <si>
    <t>Shows a drop down list whenever there is one. Filter/data validation in Excel</t>
  </si>
  <si>
    <t>Spacebar</t>
  </si>
  <si>
    <t>Select a checkbox when in a filter/drop down list</t>
  </si>
  <si>
    <t>ctrl + h</t>
  </si>
  <si>
    <t>Find and replace words/numbers on a sheet (you can access this with the normal find too).</t>
  </si>
  <si>
    <t>ctrl + p</t>
  </si>
  <si>
    <t>print</t>
  </si>
  <si>
    <t>P for print</t>
  </si>
  <si>
    <t>ctrl + y</t>
  </si>
  <si>
    <t>redo</t>
  </si>
  <si>
    <t>"Y did I undo that?"</t>
  </si>
  <si>
    <t>ctrl + o</t>
  </si>
  <si>
    <t>open document</t>
  </si>
  <si>
    <t>NO: "No I don't want this sheet!" Link with Ctrl N (New), O Open.</t>
  </si>
  <si>
    <t>ctrl + alt + print screen</t>
  </si>
  <si>
    <t>takes screen shot</t>
  </si>
  <si>
    <t>$</t>
  </si>
  <si>
    <t>makes a cell absolute (if you drag the formula, the cells stays the same), with this, you can restrict only the column and/or only the row</t>
  </si>
  <si>
    <t>'</t>
  </si>
  <si>
    <t>if you want something to appear in a cell without excel formatting it, use this first.</t>
  </si>
  <si>
    <t>ctrl + 1</t>
  </si>
  <si>
    <t>opens the formatting box.</t>
  </si>
  <si>
    <t>"the control centre" ctrl 1.</t>
  </si>
  <si>
    <t>ctrl + t or ctrl + l</t>
  </si>
  <si>
    <t>create table</t>
  </si>
  <si>
    <t>T for table</t>
  </si>
  <si>
    <t>Ctrl + Shift + L</t>
  </si>
  <si>
    <t>Like pressing "filter" see other sheet.</t>
  </si>
  <si>
    <t>Page up</t>
  </si>
  <si>
    <t>Goes up one screen at a time</t>
  </si>
  <si>
    <t>Go up one page</t>
  </si>
  <si>
    <t>Page down</t>
  </si>
  <si>
    <t>Goes down one screen at a time - powerful with shift key!</t>
  </si>
  <si>
    <t>Go down one page</t>
  </si>
  <si>
    <t>Ctrl + # (Ctrl + Shift + 3)</t>
  </si>
  <si>
    <t>Formats cells as dates</t>
  </si>
  <si>
    <t>F7</t>
  </si>
  <si>
    <t>Runs spell check</t>
  </si>
  <si>
    <t>F9 at the end of a formula when in a cell.</t>
  </si>
  <si>
    <t>Converts a part of a formula into a value (press Esc or undo to get out).</t>
  </si>
  <si>
    <t>Ctrl + Enter when at end of a formula</t>
  </si>
  <si>
    <t>Applies the formula to all cells selected (using relative referencing unless $ is used.</t>
  </si>
  <si>
    <t>Ctrl + Shift + Enter when at end of a formula</t>
  </si>
  <si>
    <t>Makes the formula an "array formula". Special rules apply to array formulas.</t>
  </si>
  <si>
    <t>F4 in normal mode</t>
  </si>
  <si>
    <t>Copies the same formatting which you just applied.</t>
  </si>
  <si>
    <t>Ctrl + Shift + &amp;</t>
  </si>
  <si>
    <t>Applies a full border to the cells</t>
  </si>
  <si>
    <t>Ctrl + Shift +  _</t>
  </si>
  <si>
    <t>Removes all borders</t>
  </si>
  <si>
    <t>Alt + =</t>
  </si>
  <si>
    <t>Adds auto sum</t>
  </si>
  <si>
    <t>Alt + shift + arrow right</t>
  </si>
  <si>
    <t>Groups columns or rows</t>
  </si>
  <si>
    <t>Alt + shift arrow + left</t>
  </si>
  <si>
    <t>Ungroups columns or rows</t>
  </si>
  <si>
    <t>Ctrl + Alt + L</t>
  </si>
  <si>
    <t>Re-applies all filters in a table.</t>
  </si>
  <si>
    <t>Home</t>
  </si>
  <si>
    <t>Go to start of row</t>
  </si>
  <si>
    <t>End</t>
  </si>
  <si>
    <t>Go to last cell in row</t>
  </si>
  <si>
    <t>Ctrl + Home</t>
  </si>
  <si>
    <t>Go to first cell in sheet with data</t>
  </si>
  <si>
    <t>Ctrl + End</t>
  </si>
  <si>
    <t>Go to last cell in sheet with data</t>
  </si>
  <si>
    <t>Ctrl + Home if in cell</t>
  </si>
  <si>
    <t>Go to start of cell data</t>
  </si>
  <si>
    <t>Ctrl + End if in cell</t>
  </si>
  <si>
    <t>Go to end of cell data</t>
  </si>
  <si>
    <t>ctrl + tab (keep ctrl + down)</t>
  </si>
  <si>
    <t>Go to other open docs (within a program)</t>
  </si>
  <si>
    <t>Internet/excel</t>
  </si>
  <si>
    <t>ctrl + g</t>
  </si>
  <si>
    <t>go to cell, named table/cell</t>
  </si>
  <si>
    <t>G for Go to</t>
  </si>
  <si>
    <t>F3</t>
  </si>
  <si>
    <t>like ctrl g, but puts a named cell in a formula</t>
  </si>
  <si>
    <t>"?" in find</t>
  </si>
  <si>
    <t>Find any single character (For example, sm?th finds "smith" and "smyth")</t>
  </si>
  <si>
    <t>"*" in find</t>
  </si>
  <si>
    <t>Find any number of characters (For example, *east finds "Northeast" and "Southeast")</t>
  </si>
  <si>
    <t>Ctrl $ (Ctrl + Shift + 4)</t>
  </si>
  <si>
    <t>Formats cells in $</t>
  </si>
  <si>
    <t>$ is Dollar</t>
  </si>
  <si>
    <t>Shift F7</t>
  </si>
  <si>
    <t>Opens thesaurus</t>
  </si>
  <si>
    <t>Ctrl + k</t>
  </si>
  <si>
    <t>Create hyperlink</t>
  </si>
  <si>
    <t>Last letter if hyperlink</t>
  </si>
  <si>
    <t>Ctrl +  0/9</t>
  </si>
  <si>
    <t>Hide columns/rows (risky)</t>
  </si>
  <si>
    <t>Ctrl + Shift + 0/9</t>
  </si>
  <si>
    <t>Unhides columns/rows</t>
  </si>
  <si>
    <t>Conditional formatting</t>
  </si>
  <si>
    <t>This is one of my favourite tools. It highlights information to you depending on what each cell contains in many ways and has many uses! See the examples below.</t>
  </si>
  <si>
    <t>Amount ($)</t>
  </si>
  <si>
    <t>Chart</t>
  </si>
  <si>
    <t>Staff salaries</t>
  </si>
  <si>
    <t>Office supplies</t>
  </si>
  <si>
    <t>Contact</t>
  </si>
  <si>
    <t>Phone number</t>
  </si>
  <si>
    <t>Qty</t>
  </si>
  <si>
    <t>Total ($)</t>
  </si>
  <si>
    <t>Who to action</t>
  </si>
  <si>
    <t>Invoice amt</t>
  </si>
  <si>
    <t>Status</t>
  </si>
  <si>
    <t>Check</t>
  </si>
  <si>
    <t>Brad Pitt</t>
  </si>
  <si>
    <t>unknown</t>
  </si>
  <si>
    <t>David to call</t>
  </si>
  <si>
    <t>Outstanding</t>
  </si>
  <si>
    <t>Leonardo Di-Unknown</t>
  </si>
  <si>
    <t>Sopheak to email</t>
  </si>
  <si>
    <t>Unknown Roberts</t>
  </si>
  <si>
    <t>086-372-980</t>
  </si>
  <si>
    <t>Paid</t>
  </si>
  <si>
    <t>35-100</t>
  </si>
  <si>
    <t>Dustin Hoffman</t>
  </si>
  <si>
    <t>067-267-861</t>
  </si>
  <si>
    <t>Sopheak to fax</t>
  </si>
  <si>
    <t>Over 100</t>
  </si>
  <si>
    <t>Natalie Portman</t>
  </si>
  <si>
    <t>David to email</t>
  </si>
  <si>
    <t>Extra examples</t>
  </si>
  <si>
    <t>Table 4 - more examples, highlight for each column</t>
  </si>
  <si>
    <t>Employee</t>
  </si>
  <si>
    <t>Units sold</t>
  </si>
  <si>
    <t>Price per unit</t>
  </si>
  <si>
    <t>Item sold</t>
  </si>
  <si>
    <t>Raw materials</t>
  </si>
  <si>
    <t>Gross profit</t>
  </si>
  <si>
    <t>Notes</t>
  </si>
  <si>
    <t>Kong</t>
  </si>
  <si>
    <t>Wheel</t>
  </si>
  <si>
    <t>Raw materials very specialised so expensive</t>
  </si>
  <si>
    <t>TBC</t>
  </si>
  <si>
    <t>Engine</t>
  </si>
  <si>
    <t>James</t>
  </si>
  <si>
    <t>Tyres</t>
  </si>
  <si>
    <t>Breakeven</t>
  </si>
  <si>
    <t>Solyna</t>
  </si>
  <si>
    <t>Steering wheel</t>
  </si>
  <si>
    <t>Misestimate of costs</t>
  </si>
  <si>
    <t>Highest amount</t>
  </si>
  <si>
    <t>Conditional formatting tips &amp; tricks</t>
  </si>
  <si>
    <t>Implementing the rules is very useful, but once we understand how to manage rules it gets even more useful!</t>
  </si>
  <si>
    <t>Useful ↑?</t>
  </si>
  <si>
    <t>When it's useful</t>
  </si>
  <si>
    <t>Data bar - show bar in cell next to number</t>
  </si>
  <si>
    <t>Provides a neater way of showing the data bars.</t>
  </si>
  <si>
    <t>1. In the next column after your numbers, link the cells so each cell in both columns show the same numbers. 2. Put in data bars (home-cond. Formatting-data bars). 3. Click on a cell with a bar, go to manage rules, select data bars and then tick the box which says "show bar only".</t>
  </si>
  <si>
    <t>Cell values are in cells but hidden!</t>
  </si>
  <si>
    <t>Choose limits for icon sets</t>
  </si>
  <si>
    <t>Customise when you want symbols to appear (e.g. pass/fail rates, above/below target etc.) Excel by default takes the highest number, divides by 3 or 4 and splits the limits that way.</t>
  </si>
  <si>
    <t>1. After your icon sets are set up,  click a cell with the rule, go to cond. Format - manage rules, choose icon sets, then in the lower box, change "percent" to "values" and type in the values which are your limits.</t>
  </si>
  <si>
    <t>Make sure you can remember where the limits are, use a "legend" to show this.</t>
  </si>
  <si>
    <t>Change which rules are more important than others</t>
  </si>
  <si>
    <t>E.g. for numbers, you want over 20% in red and 5-20% in yellow.</t>
  </si>
  <si>
    <t>Click on a cell with 2 rules, then go to cond. Format, manage rules, click on the one to be your top priority and move it up to the top by clicking on the arrow up button.</t>
  </si>
  <si>
    <t>Have many rules in one cell</t>
  </si>
  <si>
    <t>Data bars, highlighted cells and icons are all possible in one cell.</t>
  </si>
  <si>
    <r>
      <t xml:space="preserve">This is the default, but if you want it </t>
    </r>
    <r>
      <rPr>
        <i/>
        <sz val="11"/>
        <color theme="1"/>
        <rFont val="Calibri"/>
        <family val="2"/>
        <scheme val="minor"/>
      </rPr>
      <t>not</t>
    </r>
    <r>
      <rPr>
        <sz val="11"/>
        <color theme="1"/>
        <rFont val="Calibri"/>
        <family val="2"/>
        <scheme val="minor"/>
      </rPr>
      <t xml:space="preserve"> to apply, click the cell, then cond. Format - manage rules, and you can tick the box which says "stop if true" to get only one (or some but not all) rules.</t>
    </r>
  </si>
  <si>
    <t>Its not always clear if too much is happening in one cell.</t>
  </si>
  <si>
    <t>Highlight cells if they contain anything at all or blanks or errors</t>
  </si>
  <si>
    <t>Check for errors quickly with a few clicks, get Excel to pick up when you have blanks.</t>
  </si>
  <si>
    <t>Go to cond format - "new rule", choose "format only cells that contain", and in the leftmost box change "cell value" to blanks, errors etc.</t>
  </si>
  <si>
    <t>Highlight entire rows</t>
  </si>
  <si>
    <t>Clearly show that the data is highlighted.</t>
  </si>
  <si>
    <t>N/A but tricky to do</t>
  </si>
  <si>
    <t>Conditional formatting based on formulas</t>
  </si>
  <si>
    <t>More advanced, this can be useful at times. ISFORMULAS are good. E.g.  =ISFORMULA, =ISTEXT, =ISEVEN etc.</t>
  </si>
  <si>
    <t>Use a search box to highlight rows if data exists</t>
  </si>
  <si>
    <t>To quickly search, compared to filter, its easier to change what you're searching and also to show clearly what you are searching for. Very advanced though.</t>
  </si>
  <si>
    <t>Create a legend for icon sets</t>
  </si>
  <si>
    <t>When you want to show others what your icons actually mean!</t>
  </si>
  <si>
    <t>Create rules in new cells like in your table, and make it a clear "legend" section. Note you can "show icon only" similar to data bars.</t>
  </si>
  <si>
    <t>Remember to update if this needs to change.</t>
  </si>
  <si>
    <t>Clear rules</t>
  </si>
  <si>
    <t>When you don't want your conditional formats anymore!</t>
  </si>
  <si>
    <t>Select cells then click home-cond. Formatting- clear rules and choose from selected cells or sheet.</t>
  </si>
  <si>
    <t>New window</t>
  </si>
  <si>
    <t>Viewing &amp; printing examples</t>
  </si>
  <si>
    <t>Freeze panes to see titles &amp; dates</t>
  </si>
  <si>
    <t>Extra examples. Set good printing for:</t>
  </si>
  <si>
    <t>Open a new window &amp; arrange all</t>
  </si>
  <si>
    <t>How does print preview look?</t>
  </si>
  <si>
    <t>Sett to Landscape 1x1 in "page set up"</t>
  </si>
  <si>
    <t>Too small? Landscape 1x(blank)</t>
  </si>
  <si>
    <t>Set rows to repeat to be the headings.</t>
  </si>
  <si>
    <t>Use "page break preview" to set print to only visible.</t>
  </si>
  <si>
    <t>Set to print with gridlines from page set up→ Sheet</t>
  </si>
  <si>
    <t>Solyna's Rock &amp; ride Siem Reap sales</t>
  </si>
  <si>
    <t>Date</t>
  </si>
  <si>
    <t>Income (per invoice)</t>
  </si>
  <si>
    <t>Vatey</t>
  </si>
  <si>
    <t>Sammy</t>
  </si>
  <si>
    <t>High cost, client is choosing another company now</t>
  </si>
  <si>
    <t>Basic formulas</t>
  </si>
  <si>
    <t>Most formulas have arguments, these are the data inputs</t>
  </si>
  <si>
    <t>Common issues and errors</t>
  </si>
  <si>
    <t>=SUM()</t>
  </si>
  <si>
    <t>Adds up numbers</t>
  </si>
  <si>
    <t>When you want un-filtered numbers added.</t>
  </si>
  <si>
    <t>A value (e.g. "3"), a cell (e.g. A6), or many cells (e.g. A6:B11)</t>
  </si>
  <si>
    <t>Same as argument 1 (but you need to use)</t>
  </si>
  <si>
    <t>Same as argument 1, (but you don't need to use)</t>
  </si>
  <si>
    <t>Double counting, use subtotal to avoid.</t>
  </si>
  <si>
    <t>=AVERAGE()</t>
  </si>
  <si>
    <t>Find the average</t>
  </si>
  <si>
    <t>When you want the average of a set of numbers</t>
  </si>
  <si>
    <t>=ROUND()</t>
  </si>
  <si>
    <t>Rounding to the nearest whole number, nearest decimal etc.</t>
  </si>
  <si>
    <t>When you want to round a number</t>
  </si>
  <si>
    <t>The number to round</t>
  </si>
  <si>
    <t>What you want rounded to, negatives are to left of decimal point. 0 is units, -2 is hundreds, 3 is 0.001 etc.</t>
  </si>
  <si>
    <t>Knowing which number to use.</t>
  </si>
  <si>
    <t>=MROUND()</t>
  </si>
  <si>
    <t>Rounds to the nearest multiple which you choose.</t>
  </si>
  <si>
    <t>When you want to round to not a whole number, i.e. $500, or 0.25 etc.</t>
  </si>
  <si>
    <t>What multiple you want rounded to (0.5, 200 etc.)</t>
  </si>
  <si>
    <t>=SUBTOTAL()</t>
  </si>
  <si>
    <t>Finds sum average and other functions of filtered data, and ignores double counting.</t>
  </si>
  <si>
    <t>When you have filtered data or avoid double counting and want to sum, average and others.</t>
  </si>
  <si>
    <t>The function you want. Normally 9 for sum or 1 for average.</t>
  </si>
  <si>
    <t>Same as argument 1 for SUM (but you need to use)</t>
  </si>
  <si>
    <t>=AGGREGATE</t>
  </si>
  <si>
    <t>Finds sum average and other (19 functions) and can ignore errors, filtered etc.</t>
  </si>
  <si>
    <t>When you want to avoid counting errors</t>
  </si>
  <si>
    <t>The function (SUM, AVERAGE,LARGE etc.)</t>
  </si>
  <si>
    <t>What to ignore, errors, double counting, hidden etc.</t>
  </si>
  <si>
    <t>=TODAY()</t>
  </si>
  <si>
    <t>Enters today's date</t>
  </si>
  <si>
    <t>If you want the date on a report updated, or to find days between a date and today.</t>
  </si>
  <si>
    <t>=NOW()</t>
  </si>
  <si>
    <t>Enters today's date and time.</t>
  </si>
  <si>
    <t>Same as above with time.</t>
  </si>
  <si>
    <t>=cell=cell/number</t>
  </si>
  <si>
    <t>Checks if two values are the same</t>
  </si>
  <si>
    <t>As an error check (very useful), is it what you expected? TRUE/FALSE. Conditional formatting will make it stand out!</t>
  </si>
  <si>
    <t>N/A works differently. Type "=" then select cell, then "''" again and select another cell.</t>
  </si>
  <si>
    <t>You may not want this printed.</t>
  </si>
  <si>
    <t>=COUNT()</t>
  </si>
  <si>
    <t>Says how many cells have numbers</t>
  </si>
  <si>
    <t>When you want to know how many things there are (tasks, orders etc.)</t>
  </si>
  <si>
    <t>Many cells (e.g. A6:B11)</t>
  </si>
  <si>
    <t>Same as argument 1 (but rarely use</t>
  </si>
  <si>
    <t>=COUNTBLANK()</t>
  </si>
  <si>
    <t>Says how many cells are blank</t>
  </si>
  <si>
    <t>Identify if cells are really blanks</t>
  </si>
  <si>
    <t>=COUNTA()</t>
  </si>
  <si>
    <t>Says how many cells are not blank</t>
  </si>
  <si>
    <t>When you want to know how many things there are (tasks, orders etc.) More extensive than COUNT</t>
  </si>
  <si>
    <t>Formula examples</t>
  </si>
  <si>
    <t>Order</t>
  </si>
  <si>
    <t>Order (again)</t>
  </si>
  <si>
    <t>Target growth</t>
  </si>
  <si>
    <t xml:space="preserve">% target growth ↑ </t>
  </si>
  <si>
    <t>Enter</t>
  </si>
  <si>
    <t>What to find</t>
  </si>
  <si>
    <t>No. in ROUND formula</t>
  </si>
  <si>
    <t>What you're rounding</t>
  </si>
  <si>
    <t>Example (above)</t>
  </si>
  <si>
    <t>=AVERAGE</t>
  </si>
  <si>
    <t>Avg of "orders"</t>
  </si>
  <si>
    <t>Thousands</t>
  </si>
  <si>
    <t>Sokhorn</t>
  </si>
  <si>
    <t>=ROUND</t>
  </si>
  <si>
    <t>Hundreds</t>
  </si>
  <si>
    <t>=TODAY</t>
  </si>
  <si>
    <t>Tens</t>
  </si>
  <si>
    <t>John</t>
  </si>
  <si>
    <t>=NOW</t>
  </si>
  <si>
    <t>Jane</t>
  </si>
  <si>
    <t>=COUNT</t>
  </si>
  <si>
    <t>Count cells (with #s) in borders</t>
  </si>
  <si>
    <t>Sopheak</t>
  </si>
  <si>
    <t>=COUNTA</t>
  </si>
  <si>
    <t>Count cells in borders with text or #s</t>
  </si>
  <si>
    <t>Sum/Subtotal/aggregate</t>
  </si>
  <si>
    <t>Corporate</t>
  </si>
  <si>
    <t>ANZ</t>
  </si>
  <si>
    <t>Cellcard</t>
  </si>
  <si>
    <t>Avg of corporate "orders"</t>
  </si>
  <si>
    <t>Browns</t>
  </si>
  <si>
    <t>Avg of corporate orders to nearest 100</t>
  </si>
  <si>
    <t>Lucky</t>
  </si>
  <si>
    <t>How many cells in the "corporate table have numbers?</t>
  </si>
  <si>
    <t>Coca Cola</t>
  </si>
  <si>
    <t>How many corporate customers are there?</t>
  </si>
  <si>
    <t>Grand total/Avg</t>
  </si>
  <si>
    <t>Brand</t>
  </si>
  <si>
    <t>Apple</t>
  </si>
  <si>
    <t>Phanet</t>
  </si>
  <si>
    <t>Samsung</t>
  </si>
  <si>
    <t>Chinda</t>
  </si>
  <si>
    <t>Absolute referencing</t>
  </si>
  <si>
    <t>Makes cell not change as you drag your formula down or across.</t>
  </si>
  <si>
    <t>E.g. multiply hours by price per hour, or currency exchange rate, divide by total to get % of total.</t>
  </si>
  <si>
    <t>Not a formula but press F4 after selecting cell (or cells) in a formula.</t>
  </si>
  <si>
    <t>Toolbar shortcuts</t>
  </si>
  <si>
    <t>Printing examples</t>
  </si>
  <si>
    <t>3. Colour scales</t>
  </si>
  <si>
    <t>5. Wheel in red</t>
  </si>
  <si>
    <t>Red&lt;15</t>
  </si>
  <si>
    <t>Materials</t>
  </si>
  <si>
    <t>Under 0</t>
  </si>
  <si>
    <t>0 to 100</t>
  </si>
  <si>
    <t>Key</t>
  </si>
  <si>
    <t>2 decimal places</t>
  </si>
  <si>
    <t>1 decimal place</t>
  </si>
  <si>
    <t>Whole numbers</t>
  </si>
  <si>
    <t>Number rounded</t>
  </si>
  <si>
    <t>Sum (ALT + =)</t>
  </si>
  <si>
    <t>Today's date (changes)</t>
  </si>
  <si>
    <t>Today's date (won't change)</t>
  </si>
  <si>
    <t>The time now (changes)</t>
  </si>
  <si>
    <t>The time now (will not change)</t>
  </si>
  <si>
    <t>Basic functions</t>
  </si>
  <si>
    <t>Function examples</t>
  </si>
  <si>
    <t>Printing 3 step method</t>
  </si>
  <si>
    <t>Printing in 3 steps</t>
  </si>
  <si>
    <t>Exercises</t>
  </si>
  <si>
    <t>Tax</t>
  </si>
  <si>
    <t>Formats</t>
  </si>
  <si>
    <t>Account</t>
  </si>
  <si>
    <t>Session</t>
  </si>
  <si>
    <t>1. Solyna in yellow</t>
  </si>
  <si>
    <t>Advanced Excel Program</t>
  </si>
  <si>
    <t>Cond 4mat ex</t>
  </si>
  <si>
    <t>=Income + costs</t>
  </si>
  <si>
    <t>= Profit / $rate$</t>
  </si>
  <si>
    <t>Income (Riel)</t>
  </si>
  <si>
    <t>Costs (Riel)</t>
  </si>
  <si>
    <t>Profit in Riel</t>
  </si>
  <si>
    <t>Riel to 
USD rate</t>
  </si>
  <si>
    <t>Sales</t>
  </si>
  <si>
    <t>Do nothing</t>
  </si>
  <si>
    <t>6. Data bars → Show bar only</t>
  </si>
  <si>
    <t>7. Icon sets like in purple box.</t>
  </si>
  <si>
    <t>Merging cells</t>
  </si>
  <si>
    <t>Total (calc)</t>
  </si>
  <si>
    <t>Shirt</t>
  </si>
  <si>
    <t>Shoes</t>
  </si>
  <si>
    <t>Jacket</t>
  </si>
  <si>
    <t>Leggings</t>
  </si>
  <si>
    <t>Cambodia</t>
  </si>
  <si>
    <t>1. The results are bad because they are not what we expected but we fully expect to recover shortly in time for the new season.</t>
  </si>
  <si>
    <t>2. We look forward to the next stage and are very hopeful in the new technologies in getting us there.</t>
  </si>
  <si>
    <t>Total (Class)</t>
  </si>
  <si>
    <t>Order Qty</t>
  </si>
  <si>
    <t>1. Worst type (Merging in tables)</t>
  </si>
  <si>
    <t>2. Medium (for multi col headers)</t>
  </si>
  <si>
    <t>3. OK (text outside of tables)</t>
  </si>
  <si>
    <t>Comments on results</t>
  </si>
  <si>
    <t>Alternative: Repeat the cell. Select both, then press Ctrl + D instead of the "Merge" command.</t>
  </si>
  <si>
    <t>Laos</t>
  </si>
  <si>
    <t>Malaysia</t>
  </si>
  <si>
    <t>Cost</t>
  </si>
  <si>
    <t>Country</t>
  </si>
  <si>
    <t>Issues here will involve optimising filter &amp; Pivot Tables.</t>
  </si>
  <si>
    <t>Profit</t>
  </si>
  <si>
    <t>Total sales</t>
  </si>
  <si>
    <t>Name</t>
  </si>
  <si>
    <t>What it does:</t>
  </si>
  <si>
    <t>Terminology</t>
  </si>
  <si>
    <t>Kratie</t>
  </si>
  <si>
    <t>Battambang</t>
  </si>
  <si>
    <t>Merge issues</t>
  </si>
  <si>
    <t>Drag down</t>
  </si>
  <si>
    <t>Fill w/o format</t>
  </si>
  <si>
    <t>Ctrl + D</t>
  </si>
  <si>
    <t>Design + Build</t>
  </si>
  <si>
    <t>Des / labour</t>
  </si>
  <si>
    <t>=Hours x price per hr.</t>
  </si>
  <si>
    <t>= Hrs x price F4</t>
  </si>
  <si>
    <t>=Labour / Total hrs</t>
  </si>
  <si>
    <t>Labour hours</t>
  </si>
  <si>
    <t>Design hrs %</t>
  </si>
  <si>
    <t>Item price ($) 1</t>
  </si>
  <si>
    <t>Item price ($) 2</t>
  </si>
  <si>
    <t>CTRL + R</t>
  </si>
  <si>
    <t>Price per hour</t>
  </si>
  <si>
    <t>Problem? Use show formulas</t>
  </si>
  <si>
    <t>=Income/total income</t>
  </si>
  <si>
    <t>Profit USD</t>
  </si>
  <si>
    <t>Income as % of total</t>
  </si>
  <si>
    <t>and over</t>
  </si>
  <si>
    <t>and under</t>
  </si>
  <si>
    <t>Icons legend</t>
  </si>
  <si>
    <t>Printing</t>
  </si>
  <si>
    <t>Advertising</t>
  </si>
  <si>
    <t>Equipment</t>
  </si>
  <si>
    <t>Licenses</t>
  </si>
  <si>
    <t>Packaging</t>
  </si>
  <si>
    <t>https://support.office.com/en-US/Article/Use-a-formula-to-apply-conditional-formatting-fed60dfa-1d3f-4e13-9ecb-f1951ff89d7f?ui=en-US&amp;rs=en-US&amp;ad=US</t>
  </si>
  <si>
    <t>https://exceljet.net/tips/how-to-build-a-search-box-with-conditional-formatting?utm_source=Exceljet+Newsletter&amp;utm_campaign=26638a02ab-conditional_formatting_search_box&amp;utm_medium=email&amp;utm_term=0_9a68797773-26638a02ab-88400393</t>
  </si>
  <si>
    <t>Ctrl + Shift + :</t>
  </si>
  <si>
    <t>Remove duplicates</t>
  </si>
  <si>
    <t>1. Item costs</t>
  </si>
  <si>
    <t>2. Profit calcs</t>
  </si>
  <si>
    <t>% of design hrs</t>
  </si>
  <si>
    <t>Yes</t>
  </si>
  <si>
    <t>No</t>
  </si>
  <si>
    <t>Siem Reap</t>
  </si>
  <si>
    <t>Kampot</t>
  </si>
  <si>
    <t>Phnom Penh</t>
  </si>
  <si>
    <t>Sihanoukville</t>
  </si>
  <si>
    <t>Profit margin</t>
  </si>
  <si>
    <t>8. Errors in grey (High light... → More rules)</t>
  </si>
  <si>
    <t>Sales Jan 18</t>
  </si>
  <si>
    <t>Sales Feb 18</t>
  </si>
  <si>
    <t>Sales Mar 18</t>
  </si>
  <si>
    <t>Sales Apr 18</t>
  </si>
  <si>
    <t>Sales May 18</t>
  </si>
  <si>
    <t>Sales Jun 18</t>
  </si>
  <si>
    <t>Issues only on inserting, deleting &amp; arranging</t>
  </si>
  <si>
    <t>Gender</t>
  </si>
  <si>
    <t>Male</t>
  </si>
  <si>
    <t>Female</t>
  </si>
  <si>
    <t>Drop down lists</t>
  </si>
  <si>
    <t>When you want to limit or restrict what data can be entered in a cell to prevent errors</t>
  </si>
  <si>
    <t>As an error checking tool for a spreadsheet with existing data (previous entries)</t>
  </si>
  <si>
    <t>When entering repeating data, this makes it quicker and easier</t>
  </si>
  <si>
    <t>This is rated 5/5 in terms of how useful!</t>
  </si>
  <si>
    <t>1. Create a drop down list of words/phrases for a cell</t>
  </si>
  <si>
    <t>2. Provide instructions and information to other staff members about valid data input values</t>
  </si>
  <si>
    <t xml:space="preserve">3. Reduce errors by preventing incorrect data being entered, e.g. spelling errors or data outside defined parameters </t>
  </si>
  <si>
    <t>4. Highlight errors (such as spelling mistakes) in existing spreadsheets</t>
  </si>
  <si>
    <t>5. Critical when creating table ranges and using filtering</t>
  </si>
  <si>
    <t>How to use:</t>
  </si>
  <si>
    <t>Add a drop down list</t>
  </si>
  <si>
    <t>Data validation is a little hidden to a user, try telling them its there with some info in the row above the title.</t>
  </si>
  <si>
    <t>Create the list you want to appear in the drop down box</t>
  </si>
  <si>
    <t>In Excel 2007 or earlier, the list must be on the same worksheet!</t>
  </si>
  <si>
    <t>Select the cells where you want the drop down list to appear</t>
  </si>
  <si>
    <t>On the Data tab find the Data Tools group and click on Data Validation</t>
  </si>
  <si>
    <t>In the dialogue box that appears, select Allows - List</t>
  </si>
  <si>
    <t>Specify the location of the list by clicking on the Source spreadsheet icon, select the cells and hit Enter</t>
  </si>
  <si>
    <t>To display the general Microsoft messages click OK, OR enter instructions (middle tab) and an error message on the third (last) tab.</t>
  </si>
  <si>
    <t>Select Warning to display error message when invalid data is entered and prompt retry
Select Information to display error message only and allow invalid data to remain</t>
  </si>
  <si>
    <t>You are done, click OK!</t>
  </si>
  <si>
    <t>If data exists there may be errors already see below.</t>
  </si>
  <si>
    <t>Click on the drop down box or start typing in the data requested.</t>
  </si>
  <si>
    <t>Data validation does not work if data is copied &amp; pasted or auto filled.</t>
  </si>
  <si>
    <t>You can add to the list at any time! But manually change the validation link unless it’s a Super table.</t>
  </si>
  <si>
    <t>Circle errors</t>
  </si>
  <si>
    <t>Add Data Validation to the existing data</t>
  </si>
  <si>
    <t>On the Data tab, click on the drop down arrow below Data Validation.</t>
  </si>
  <si>
    <t>Select Circle Invalid Data &amp; change it</t>
  </si>
  <si>
    <t>If you update the words on the source list, you'll need to do this.</t>
  </si>
  <si>
    <t>Clear validation circles</t>
  </si>
  <si>
    <t>Select this option to not show the incorrect data.</t>
  </si>
  <si>
    <t>Other data validation</t>
  </si>
  <si>
    <t>What is does:</t>
  </si>
  <si>
    <t>Restricts what you can enter other than a list, dates or numbers between amounts.</t>
  </si>
  <si>
    <t>This is useful to restrict incorrect data being entered. E.g. If you use dates later in a formula, but people enter in the wrong format, it would prevent this.</t>
  </si>
  <si>
    <t>OR: If income must be positive and expenses negative, consider using this to make sure people don't put expenses as positive and formulas don't carry on.</t>
  </si>
  <si>
    <t>Select your data then go to "data"-data validation.</t>
  </si>
  <si>
    <t>Date: In allow choose date, then put a start point and or end point.</t>
  </si>
  <si>
    <t>If any date will do, start at 1/1/1900</t>
  </si>
  <si>
    <t>Number: In "allow" choose decimal, and put a min/max lower down.</t>
  </si>
  <si>
    <t>Advanced tips</t>
  </si>
  <si>
    <t>Check which cells have validation - easy to forget.</t>
  </si>
  <si>
    <t>Press Ctrl G, then hit "special" and choose "data validation".</t>
  </si>
  <si>
    <t>Copy/paste validation rules.</t>
  </si>
  <si>
    <t>Ctrl C on data with rules, then go to destination, and paste special and choose "Data validation".</t>
  </si>
  <si>
    <t>Extend the cells which need data validation</t>
  </si>
  <si>
    <t>Autofill like normal.</t>
  </si>
  <si>
    <t>Describe what criteria is</t>
  </si>
  <si>
    <t>Use the information tab in validation OR write something to users above each column.</t>
  </si>
  <si>
    <t>Use data validation to "lock formulas". Its easier and less problematic than Excel's spreadsheet locking tools.</t>
  </si>
  <si>
    <t>This is a workaround, you can set data validation in a formula cell (or all) to equal a random number (e.g. 500), then the formula will still work but users can't edit it! Note it will appear as "invalid data". Hint: You can select all cells with a formula using go to special, then apply data validation to lock them!</t>
  </si>
  <si>
    <t>Drop down &amp; data validation examples</t>
  </si>
  <si>
    <t>3. Autofill, paste spcl, Spot error!</t>
  </si>
  <si>
    <t>2. ↓, add &amp; Circle</t>
  </si>
  <si>
    <t>1. Try "Me"</t>
  </si>
  <si>
    <t>4. Negative price??</t>
  </si>
  <si>
    <t>Choose</t>
  </si>
  <si>
    <t>Free type</t>
  </si>
  <si>
    <t>Consultant</t>
  </si>
  <si>
    <t>Client</t>
  </si>
  <si>
    <t>Quantity</t>
  </si>
  <si>
    <t>Invoice ($)</t>
  </si>
  <si>
    <t>Overdue</t>
  </si>
  <si>
    <t>Consultants list</t>
  </si>
  <si>
    <t>Client list</t>
  </si>
  <si>
    <t>Sopheap</t>
  </si>
  <si>
    <t>Britney Spears</t>
  </si>
  <si>
    <t>Made another order</t>
  </si>
  <si>
    <t>Sokun</t>
  </si>
  <si>
    <t>Tom Cruise</t>
  </si>
  <si>
    <t>Sukun</t>
  </si>
  <si>
    <t>Vuth</t>
  </si>
  <si>
    <t>Tue 6th Jan</t>
  </si>
  <si>
    <t>Angelina Jolie</t>
  </si>
  <si>
    <t>Peter</t>
  </si>
  <si>
    <t>Keanu Reeves</t>
  </si>
  <si>
    <t>Sitheng</t>
  </si>
  <si>
    <t>Deliver to work address</t>
  </si>
  <si>
    <t>Paris Hilton</t>
  </si>
  <si>
    <t>Wed 8th Sep</t>
  </si>
  <si>
    <t>Sithang</t>
  </si>
  <si>
    <t>Not yet paid</t>
  </si>
  <si>
    <t>Province</t>
  </si>
  <si>
    <t>Age</t>
  </si>
  <si>
    <t>Reply date</t>
  </si>
  <si>
    <t>Confirmed? (Y/N)</t>
  </si>
  <si>
    <t>Data with some errors</t>
  </si>
  <si>
    <t>Branch</t>
  </si>
  <si>
    <t>Client name</t>
  </si>
  <si>
    <t>Acc type</t>
  </si>
  <si>
    <t>Amt $</t>
  </si>
  <si>
    <t>Calc</t>
  </si>
  <si>
    <t>Conditions</t>
  </si>
  <si>
    <t>Check enter all cols</t>
  </si>
  <si>
    <t>Check Gov &amp; HP</t>
  </si>
  <si>
    <t>Check calc = 2xamt</t>
  </si>
  <si>
    <t>Check income&gt;0</t>
  </si>
  <si>
    <t>Computer sales</t>
  </si>
  <si>
    <t>SR</t>
  </si>
  <si>
    <t>HP</t>
  </si>
  <si>
    <t>Sorya mall</t>
  </si>
  <si>
    <t>All entered</t>
  </si>
  <si>
    <t>Dell</t>
  </si>
  <si>
    <t>Accessories sales</t>
  </si>
  <si>
    <t>Government</t>
  </si>
  <si>
    <t>Gov buys no HP</t>
  </si>
  <si>
    <t>PP</t>
  </si>
  <si>
    <t>Gov</t>
  </si>
  <si>
    <t>COS</t>
  </si>
  <si>
    <t>Tablet sales</t>
  </si>
  <si>
    <t>Cal = amt x 2</t>
  </si>
  <si>
    <t>Sony</t>
  </si>
  <si>
    <t>Batt.</t>
  </si>
  <si>
    <t>Expenses</t>
  </si>
  <si>
    <t>Smart phone sales</t>
  </si>
  <si>
    <t>Income &gt;0</t>
  </si>
  <si>
    <t>SKV</t>
  </si>
  <si>
    <t>CIMB</t>
  </si>
  <si>
    <t>IBM</t>
  </si>
  <si>
    <t>Individual</t>
  </si>
  <si>
    <t>Friends Intl</t>
  </si>
  <si>
    <t>Overheads</t>
  </si>
  <si>
    <t>Hilton</t>
  </si>
  <si>
    <t>Aeon</t>
  </si>
  <si>
    <t>Computer purchases</t>
  </si>
  <si>
    <t>Accessories purchases</t>
  </si>
  <si>
    <t>Tablet purchases</t>
  </si>
  <si>
    <t>Smartphone purchases</t>
  </si>
  <si>
    <t>Staff costs</t>
  </si>
  <si>
    <t>Utilities</t>
  </si>
  <si>
    <t>Repairs</t>
  </si>
  <si>
    <t>Transportation</t>
  </si>
  <si>
    <t>Maintenance</t>
  </si>
  <si>
    <t xml:space="preserve">Dell </t>
  </si>
  <si>
    <t>HP Comp</t>
  </si>
  <si>
    <t>Incomes</t>
  </si>
  <si>
    <t>04/15/2016</t>
  </si>
  <si>
    <t>4,.0000</t>
  </si>
  <si>
    <t>Ninety eight hundred</t>
  </si>
  <si>
    <t>Insert function is a useful tool when you are using a new function for the first time.</t>
  </si>
  <si>
    <t>Be aware that your errors are now hidden!</t>
  </si>
  <si>
    <t>Put this function around your existing formula to replace errors with a value. The first argument is your calculation, the second is what to have if there is an error. (normally 0).</t>
  </si>
  <si>
    <t>=IFERROR</t>
  </si>
  <si>
    <t>See more at: http://www.randomwok.com/excel/how-to-use-index-match/#sthash.7q8LABbu.dpuf</t>
  </si>
  <si>
    <t>Use Index Match… =INDEX ( Column I want a return value from ,  MATCH ( My Lookup # , Column I want to Lookup against , “0″ ))</t>
  </si>
  <si>
    <t>=Backward VLOOKUP</t>
  </si>
  <si>
    <t>Not often used due to set up of most tables</t>
  </si>
  <si>
    <t>Same as VLOOKUP, but use the headings instead of looking through the first COLUMN, it looks through the first ROW</t>
  </si>
  <si>
    <t>=HLOOKUP</t>
  </si>
  <si>
    <t>More advanced, must understand MATCH formula arguments, see "insert function - MATCH". Very useful for multiple VLOOKUPS.</t>
  </si>
  <si>
    <t>Use Match function as third argument (col. Number), this will make the column number relative.</t>
  </si>
  <si>
    <t>=VLOOKUP MATCH</t>
  </si>
  <si>
    <t>First argument is set of numbers, 2nd argument (k) is which rank you look for, for 6th smallest, write 6, for 3rd lowest, write 3.</t>
  </si>
  <si>
    <t>Finds smallest values in a set of numbers</t>
  </si>
  <si>
    <t>=SMALL</t>
  </si>
  <si>
    <t>First argument is set of numbers, 2nd argument (k) is which rank you look for, for 4th largest, write 4, for largest 1.</t>
  </si>
  <si>
    <t>Finds largest values in a set of numbers</t>
  </si>
  <si>
    <t>=LARGE</t>
  </si>
  <si>
    <t>Other formulas</t>
  </si>
  <si>
    <t>Very limited situations where you wouldn't write zero.</t>
  </si>
  <si>
    <t>Fourth argument, write 0 to specify exact match must be found. Then close Brackets ) and press enter.</t>
  </si>
  <si>
    <t>Which column of the table to extract the data from, are you looking at?  the second column = 2, the third would be 3 etc.</t>
  </si>
  <si>
    <t>Make it absolute (using F4) so you can autofill formula. Start at the column with data you look up.</t>
  </si>
  <si>
    <t>Excel is  now asking for the table where you are looking up. The value you are looking up MUST be in the FIRST COLUMN.</t>
  </si>
  <si>
    <t>The first argument is what are you looking up? Number/text?</t>
  </si>
  <si>
    <t>In the cell you want the data to display in, type =VLOOKUP(</t>
  </si>
  <si>
    <t>Enter what you are looking up!</t>
  </si>
  <si>
    <t>Points to note</t>
  </si>
  <si>
    <t>How to use: VLOOKUP…</t>
  </si>
  <si>
    <t>2. HLOOKUP (Horizontal lookup) searches the top row of table and returns a value from any chosen cell on the same column</t>
  </si>
  <si>
    <t>1. VLOOKUP (Vertical lookup) searches the first column of a specified range of cells and returns a value from any chosen cell on the same row</t>
  </si>
  <si>
    <t>1. Look through data until it finds what you want.</t>
  </si>
  <si>
    <t>The building block of any complex model, very good for security, automation, transferring from one table to another.</t>
  </si>
  <si>
    <t>Vlookup, Hlookup &amp; Index Match</t>
  </si>
  <si>
    <t>=INDEX($G$54:$G$59,MATCH(A67,$H$54:$H$59,0))</t>
  </si>
  <si>
    <t>=INDEX($G$54:$G$59,MATCH(A66,$H$54:$H$59,0))</t>
  </si>
  <si>
    <t>=INDEX($G$54:$G$59,MATCH(A65,$H$54:$H$59,0))</t>
  </si>
  <si>
    <t>Formula used</t>
  </si>
  <si>
    <t>Fruit Index Match</t>
  </si>
  <si>
    <t>Fruit again</t>
  </si>
  <si>
    <t>Ex 5: Backwards? Which fruit has price of:</t>
  </si>
  <si>
    <t>Mangos</t>
  </si>
  <si>
    <t>Apples</t>
  </si>
  <si>
    <t>Rambutans</t>
  </si>
  <si>
    <t>Bananas</t>
  </si>
  <si>
    <t>Pineapples</t>
  </si>
  <si>
    <t>Mangosteens</t>
  </si>
  <si>
    <t>Rambutan</t>
  </si>
  <si>
    <t>Fruit</t>
  </si>
  <si>
    <t>Amount</t>
  </si>
  <si>
    <t>Price per KG</t>
  </si>
  <si>
    <t>Quantity (KG)</t>
  </si>
  <si>
    <t>Price per KG table</t>
  </si>
  <si>
    <t>Ex 4: Calculate amount for each Fruit?</t>
  </si>
  <si>
    <t>Soklunn</t>
  </si>
  <si>
    <t>Socheat</t>
  </si>
  <si>
    <t>Phanna</t>
  </si>
  <si>
    <t>Sarou</t>
  </si>
  <si>
    <t>Chin</t>
  </si>
  <si>
    <t>Touch</t>
  </si>
  <si>
    <t>Mondolkiri</t>
  </si>
  <si>
    <t>Vichet</t>
  </si>
  <si>
    <t>IFERROR profit</t>
  </si>
  <si>
    <t>City</t>
  </si>
  <si>
    <t>Ex 2: Work out VLOOKUPs below.</t>
  </si>
  <si>
    <t>Shoe sales</t>
  </si>
  <si>
    <t>Ex 1: Set up your first VLOOKUP</t>
  </si>
  <si>
    <t>$$$</t>
  </si>
  <si>
    <t>OOO</t>
  </si>
  <si>
    <t>AAA</t>
  </si>
  <si>
    <t>JJJ</t>
  </si>
  <si>
    <t>T-shirt sales</t>
  </si>
  <si>
    <t>___</t>
  </si>
  <si>
    <t>Dresses sales</t>
  </si>
  <si>
    <t>NNN</t>
  </si>
  <si>
    <t>Items</t>
  </si>
  <si>
    <t>Performance</t>
  </si>
  <si>
    <t>Hlookup, lookup Dress sales</t>
  </si>
  <si>
    <t>Store</t>
  </si>
  <si>
    <t xml:space="preserve">Change to SR then Kampot, Edit! Add π </t>
  </si>
  <si>
    <t>VLOOKUP examples</t>
  </si>
  <si>
    <t>Select which columns you would like to remove duplicates from and press OK</t>
  </si>
  <si>
    <t>Be sure to remove all the row.</t>
  </si>
  <si>
    <t>Select Data then Remove Duplicates</t>
  </si>
  <si>
    <t xml:space="preserve">Use if duplicates are wrong! </t>
  </si>
  <si>
    <t>Select the column of data that you'd like to permanently remove duplicates from.</t>
  </si>
  <si>
    <t>Deletes them completely.</t>
  </si>
  <si>
    <t>Remove duplicate values</t>
  </si>
  <si>
    <t>Choose to highlight unique or duplicate values and press OK</t>
  </si>
  <si>
    <t>So maybe add 0.1 to make them unique!</t>
  </si>
  <si>
    <t>Select Home, Conditional Formatting drop down and Highlight Cell Rules - Duplicate values</t>
  </si>
  <si>
    <t>E.g. VLOOKUPs look up the first instance only.</t>
  </si>
  <si>
    <t>Select the data table that you want to highlight for unique or duplicate values</t>
  </si>
  <si>
    <t>Use if duplicates are annoying but right!</t>
  </si>
  <si>
    <t>Highlight unique or duplicate values</t>
  </si>
  <si>
    <t>What it does/when to use</t>
  </si>
  <si>
    <t>Central Market</t>
  </si>
  <si>
    <t>Toys</t>
  </si>
  <si>
    <t>Sorya Shopping Center</t>
  </si>
  <si>
    <t>Aeon Mall</t>
  </si>
  <si>
    <t>Description</t>
  </si>
  <si>
    <t>Family name</t>
  </si>
  <si>
    <t>Given name</t>
  </si>
  <si>
    <t>Customer</t>
  </si>
  <si>
    <t>Product #</t>
  </si>
  <si>
    <t>Centre</t>
  </si>
  <si>
    <t>duplicates</t>
  </si>
  <si>
    <t>Answer</t>
  </si>
  <si>
    <t>Honda</t>
  </si>
  <si>
    <t>Madonna</t>
  </si>
  <si>
    <t>Microsoft</t>
  </si>
  <si>
    <t>Adele</t>
  </si>
  <si>
    <t>Bangkok</t>
  </si>
  <si>
    <t>Facebook</t>
  </si>
  <si>
    <t>Justin Bieber</t>
  </si>
  <si>
    <t>Katy Perry</t>
  </si>
  <si>
    <t>Facebook likes (M)</t>
  </si>
  <si>
    <t>Sponsor</t>
  </si>
  <si>
    <t>Concert sales</t>
  </si>
  <si>
    <t>NOTE: Remember "change source data" and "refresh"! If you update your backing table.</t>
  </si>
  <si>
    <t>Delete the empty row under the data range, then add this new row into the pivot table group</t>
  </si>
  <si>
    <t>In the "values" box on the bottom right, click the "sum of values", then "value field settings", then change "sum" to "count" and press OK.</t>
  </si>
  <si>
    <t>On your new menu on the right, click and hold "employees" in the Row labels onto the column labels.</t>
  </si>
  <si>
    <t>Check the range is the table you want and then in the "where…" section, click existing worksheet, and click on cell H4. Press OK.</t>
  </si>
  <si>
    <t>Select cell B8 in the "table examples" sheet, then go to insert-pivot table.</t>
  </si>
  <si>
    <t>Sports</t>
  </si>
  <si>
    <t>Hospital</t>
  </si>
  <si>
    <t>Training</t>
  </si>
  <si>
    <t>Accounting</t>
  </si>
  <si>
    <t>Construction</t>
  </si>
  <si>
    <t>Project</t>
  </si>
  <si>
    <t>Hours worked</t>
  </si>
  <si>
    <t>Timesheets</t>
  </si>
  <si>
    <t>Pivot table examples</t>
  </si>
  <si>
    <t>This is a workaround so may have glitches.</t>
  </si>
  <si>
    <t>Create a column directly after the pivot table, then in the new column go to data-filter and filter buttons will appear like normal across the rest of the table.</t>
  </si>
  <si>
    <t>Custom value filters work around</t>
  </si>
  <si>
    <t>you can sort using data-sort, or manually using the mouse as it becomes a black box + drag/drop</t>
  </si>
  <si>
    <t>Sorting pivot tables</t>
  </si>
  <si>
    <t>Right click anywhere on your main pivot table, then tick the box which shows: "For error values show" and leave blank.</t>
  </si>
  <si>
    <t>Show errors as blanks (in calculated fields)</t>
  </si>
  <si>
    <t>I personally avoid using this and go back to Excel normal mode to do further analysis, it gets tricky otherwise.</t>
  </si>
  <si>
    <t>Click on the "Pivot table", then in the options ribbon, tools section choose: "Calculated Field" and insert your own calculations.</t>
  </si>
  <si>
    <t>Insert your own calculation</t>
  </si>
  <si>
    <t>A lot of the time, data from a pivot table looks silly and makes more sense in a table. Think about this.</t>
  </si>
  <si>
    <t>Pivot charts are just charts on pivot tables. Easiest way to set this up is to click on the pivot table, then insert a chart like normal. Go to "Insert Ribbon", then choose your chart type. The main difference over a regular chart is that you can filter/unfilter directly in the chart by clicking the down arrow next to your heading.</t>
  </si>
  <si>
    <t>Create a Pivot chart</t>
  </si>
  <si>
    <t>This is tricky and easily forgotten. Alternatively you can manually link each cell in your first column after the pivot table and go from there.</t>
  </si>
  <si>
    <t>Pivot tables do not follow normal Excel rules for autofill. To get back to normal, go to file - options - formulas and UNKTICK the box which says "Use Getpivotdata functions for PivotTable references". If you do not, the GETPIVOTDATA formulas come out. They work but do not autofill.</t>
  </si>
  <si>
    <t>Further analysis after pivot table.</t>
  </si>
  <si>
    <t>In Excel 2013 this works differently, On your RHS menu, you can choose "More tables…"</t>
  </si>
  <si>
    <t>Click anywhere inside the first pivot table and click "insert pivot table". Note if you do it this way, when you refresh one, you'll refresh the second (and third/fourth…) one.</t>
  </si>
  <si>
    <t>Create a second pivot table.</t>
  </si>
  <si>
    <t>You can value headings by going to "Value field settings" and editing text in the "custom name" field.</t>
  </si>
  <si>
    <t>Rename headings</t>
  </si>
  <si>
    <t>Only do this if you have different calculations otherwise it looks silly.</t>
  </si>
  <si>
    <t>Drag what you want your values to be AGAIN! Why… see below!</t>
  </si>
  <si>
    <t>Put values in twice</t>
  </si>
  <si>
    <t>You can't have a field in filter AND in a row/columns box.</t>
  </si>
  <si>
    <t>Drag one set of data into the filter box, then choose what to filter by clicking on the new drop down list which appears.</t>
  </si>
  <si>
    <t>Filter to only see some items</t>
  </si>
  <si>
    <t>N/A - Only use a logical grouping. Very useful for dates and also for numbers.</t>
  </si>
  <si>
    <t>Select the cells with entries you want to group, then right click and choose group. You now have a new field which you can move around through any of the four pivot table boxes.</t>
  </si>
  <si>
    <t>Group together other data</t>
  </si>
  <si>
    <t>Right click on dates on your main pivot table, then choose "group" and select one or more options which you want.</t>
  </si>
  <si>
    <t>Group together dates into months, quarters, years etc.</t>
  </si>
  <si>
    <t>You want the sum function 99% of the time, but sometimes Excel doesn't realise this. If you click on the values section you put in then "value field settings", you can change to Sum or other functions like average, count etc.</t>
  </si>
  <si>
    <t>Click on table then on RHS, click on the field in the "Value" box, and go to "Field Value Settings", then change to sum, count, average etc.</t>
  </si>
  <si>
    <t>Change from sum of values to count, average etc.</t>
  </si>
  <si>
    <t>Remove blanks first.</t>
  </si>
  <si>
    <t>Click on table, then on the new ribbon, choose "change data source" and select data.</t>
  </si>
  <si>
    <t>Add new data</t>
  </si>
  <si>
    <t>You can change the style in the "design" ribbon half way across the screen.</t>
  </si>
  <si>
    <t>Change design</t>
  </si>
  <si>
    <t>Advanced pivot table tools</t>
  </si>
  <si>
    <t>Re-order the priority by moving them around too.</t>
  </si>
  <si>
    <t>You can move these around between columns and rows (note two in row labels is quite useful) by dragging and dropping. You can also drag and drop items above/below to change priority where they appear.</t>
  </si>
  <si>
    <t>Change layout</t>
  </si>
  <si>
    <t>It doesn't update automatically so remember to do this!</t>
  </si>
  <si>
    <t>Click on the table, then go to new menu &amp; click "refresh" or press Alt F5.</t>
  </si>
  <si>
    <t>Refresh table</t>
  </si>
  <si>
    <t>Sometimes it says you can't delete. Select a wider range then try again.</t>
  </si>
  <si>
    <t xml:space="preserve"> To delete, select the whole table the normal way then hit delete on your keyboard.</t>
  </si>
  <si>
    <t>Delete pivot table</t>
  </si>
  <si>
    <t>Sometimes Excel doesn't do it as sums, so see below if this is the case.</t>
  </si>
  <si>
    <t xml:space="preserve"> You want the values in the "values" section, and other amounts mainly in the "row labels" section.</t>
  </si>
  <si>
    <t>Stick values in there!</t>
  </si>
  <si>
    <t>Excel doesn't always predict this right so you can change it, see below.</t>
  </si>
  <si>
    <t>Click on the table and use the new menu. Tick the boxes on the top part of the screen which you want shown to get them on the table. Excel predicts where you want them but you can edit it. This is in the bottom of the menu. You can unselect anything too by pressing the tick box again. NOTE: most of the time you're done at this step!</t>
  </si>
  <si>
    <t>Add rows into pivot tables</t>
  </si>
  <si>
    <t>Remember to click on the pivot table to get the side menu.</t>
  </si>
  <si>
    <t xml:space="preserve"> Two new "ribbons" appear under "pivot tables" after your other ones and a white box (with pictures. Click on the box to get a new menu on your right hand side ("RHS")</t>
  </si>
  <si>
    <t>Activate pivot table</t>
  </si>
  <si>
    <t>The range must be correct. If you extend the range later on, you'll need to change this in the "options" ribbon, then click change source data and select inn the same way.</t>
  </si>
  <si>
    <t xml:space="preserve"> Check the selected range is what you want, (if not select the top left cell, then hold and drag to the whole table. Then then click the location. If on the same sheet, select "existing worksheet", then click on the top left place where you want it. Press OK.</t>
  </si>
  <si>
    <t>Choose data you want in pivot table</t>
  </si>
  <si>
    <t xml:space="preserve">Data must be set out with headings in every row/column. </t>
  </si>
  <si>
    <t xml:space="preserve"> Select any cell in your table, then insert- pivot table (windows). Or data-pivot table-create manual  for Macs</t>
  </si>
  <si>
    <t>Insert a pivot table</t>
  </si>
  <si>
    <t>How to set up your pivot table</t>
  </si>
  <si>
    <t>When you want to summarise data in a neat table. Applies when you have one (or more) columns with data that repeats itself, and others which do not.</t>
  </si>
  <si>
    <t>Excel guesses what you are trying to do, so its practical.</t>
  </si>
  <si>
    <t>A pivot table report is a tool where Excel summarises &amp; analyse details in a long table into a smaller one.</t>
  </si>
  <si>
    <t>Pivot table reports</t>
  </si>
  <si>
    <t>For more info on structured reference language click here.</t>
  </si>
  <si>
    <t>Just the portion of the columns in the current row. #This Row cannot be combined with any other special item specifiers. Use it to force implicit intersection behaviour for the reference or to override implicit intersection behaviour and refer to single values from a column. For more examples, see Examples of using structured references.</t>
  </si>
  <si>
    <t>=Table1[#This Row]</t>
  </si>
  <si>
    <t>Just the total row. If none exists, then it returns null.</t>
  </si>
  <si>
    <t>=Table1[#Totals]</t>
  </si>
  <si>
    <t>Just the header row.</t>
  </si>
  <si>
    <t>=Table1[#Headers]</t>
  </si>
  <si>
    <t>Just the data.</t>
  </si>
  <si>
    <t>=Table1[#Data]</t>
  </si>
  <si>
    <t>The entire table, including column headers, data, and totals (if any).</t>
  </si>
  <si>
    <t>=Table1[#All]</t>
  </si>
  <si>
    <t xml:space="preserve">For more information, visit http://office.microsoft.com/en-gb/excel-help/using-structured-references-with-excel-tables-HA010155686.aspx </t>
  </si>
  <si>
    <t>Referencing explained</t>
  </si>
  <si>
    <t>When you refer to a cell on a different row (even in a group), you see normal references. (A1 etc.) &amp; no auto-fill.</t>
  </si>
  <si>
    <t>Normal range</t>
  </si>
  <si>
    <r>
      <t>When in a formula, you refer a cell in the same row, Excel will mark it as [@</t>
    </r>
    <r>
      <rPr>
        <i/>
        <sz val="11"/>
        <color theme="1"/>
        <rFont val="Calibri"/>
        <family val="2"/>
        <scheme val="minor"/>
      </rPr>
      <t>column name</t>
    </r>
    <r>
      <rPr>
        <sz val="11"/>
        <color theme="1"/>
        <rFont val="Calibri"/>
        <family val="2"/>
        <scheme val="minor"/>
      </rPr>
      <t>] &amp; auto-fill.</t>
    </r>
  </si>
  <si>
    <t>Named range</t>
  </si>
  <si>
    <t>Explanation</t>
  </si>
  <si>
    <t>Feature</t>
  </si>
  <si>
    <t>Special formula rules</t>
  </si>
  <si>
    <t>Format your numbers again after this.</t>
  </si>
  <si>
    <t>Not a table feature, but often used with table. Clear formats then choose style. (Home→ Clear→ Clear formats.</t>
  </si>
  <si>
    <t>Remove other formats</t>
  </si>
  <si>
    <t>N/A you can go back if you want.</t>
  </si>
  <si>
    <t>Click in your table and choose "Banded rows". This table has them, the one above doesn't.</t>
  </si>
  <si>
    <t>Banded rows</t>
  </si>
  <si>
    <t>Remember its different!</t>
  </si>
  <si>
    <t>Ctrl A selects the table (without headings), press again to include headings and a third time for the whole sheet.</t>
  </si>
  <si>
    <t>Select all</t>
  </si>
  <si>
    <t>If you have data after the table (to the right) this will move some but not all the column!</t>
  </si>
  <si>
    <t>Ctrl space: Selects the column portion in the table only, press again to include title, and a third time for whole column in sheet.</t>
  </si>
  <si>
    <t>Select column</t>
  </si>
  <si>
    <t>You may lose the heading names.</t>
  </si>
  <si>
    <t xml:space="preserve"> To get back to normal mode. In the tables ribbon, click "convert to range". A "range" is what Excel calls a normal set of data. Advantage is it keeps the format!</t>
  </si>
  <si>
    <t>Get back!</t>
  </si>
  <si>
    <t>Also the word "total" appears in your first column, which may not be what you want.</t>
  </si>
  <si>
    <t>Add a total row as a choice . For each column, choose what type of total you want. "Sum" and "count" are the most useful. Note SUBTOTAL formula is used!</t>
  </si>
  <si>
    <t>Total row!</t>
  </si>
  <si>
    <t>You may not want this new data in the table, click on the "lightning" box and  choose "undo auto table expansion"</t>
  </si>
  <si>
    <t>Write data in the row below or the column on the right and its automatic! Or you can select columns/rows and "insert" like normal.</t>
  </si>
  <si>
    <t>Extend table</t>
  </si>
  <si>
    <t>Extra tips</t>
  </si>
  <si>
    <r>
      <t xml:space="preserve">This may not be what you want, click the box and choose "undo…" if you prefer. Also it doesn't </t>
    </r>
    <r>
      <rPr>
        <i/>
        <sz val="11"/>
        <color theme="1"/>
        <rFont val="Calibri"/>
        <family val="2"/>
        <scheme val="minor"/>
      </rPr>
      <t>always</t>
    </r>
    <r>
      <rPr>
        <sz val="11"/>
        <color theme="1"/>
        <rFont val="Calibri"/>
        <family val="2"/>
        <scheme val="minor"/>
      </rPr>
      <t xml:space="preserve"> do this, formulas section below explains more.</t>
    </r>
  </si>
  <si>
    <t>Enter a formula in a row calculating using other data in that row, it fills down all the way!</t>
  </si>
  <si>
    <t xml:space="preserve"> Choose your style! On the right of the new ribbon.</t>
  </si>
  <si>
    <t>Choose format</t>
  </si>
  <si>
    <t xml:space="preserve"> A new "ribbon" appears called "table tools".</t>
  </si>
  <si>
    <t>New ribbon</t>
  </si>
  <si>
    <t>See above</t>
  </si>
  <si>
    <t xml:space="preserve"> Check the selected range covers your data, and normally tick "My table has headers".</t>
  </si>
  <si>
    <t>Select data</t>
  </si>
  <si>
    <t>Headings should be in every column, otherwise Excel marks as "Column1/2" etc.</t>
  </si>
  <si>
    <t xml:space="preserve"> Select any cell in your table, then Ctrl T or "insert-table". </t>
  </si>
  <si>
    <t>Create table</t>
  </si>
  <si>
    <t xml:space="preserve"> Has a feature similar to freeze panes automatically for freezing top rows.</t>
  </si>
  <si>
    <t>Auto-freeze</t>
  </si>
  <si>
    <t xml:space="preserve"> automatically expands when you write in a new row or a new column. This means no more re-choosing data for VLOOKUPs, Charts, Sumifs, Pivot tables. </t>
  </si>
  <si>
    <t>Auto-grow</t>
  </si>
  <si>
    <t xml:space="preserve"> </t>
  </si>
  <si>
    <t xml:space="preserve"> Can automatically give you totals of various types.</t>
  </si>
  <si>
    <t>Auto-total</t>
  </si>
  <si>
    <t xml:space="preserve"> Automatically applies named ranges to each column &amp; the table as a whole. This can make it easier for others to understand and is less risky for errors.</t>
  </si>
  <si>
    <t>Auto-naming</t>
  </si>
  <si>
    <t xml:space="preserve"> Puts a filter in automatically.</t>
  </si>
  <si>
    <t>Auto-filter</t>
  </si>
  <si>
    <t xml:space="preserve"> Has alternative rows with different formatting.</t>
  </si>
  <si>
    <t>Auto-format</t>
  </si>
  <si>
    <t xml:space="preserve"> If you enter one formula, it does auto fill automatically.</t>
  </si>
  <si>
    <t>Auto-formulas</t>
  </si>
  <si>
    <t xml:space="preserve"> Makes a table pretty using an Excel pre-set method.</t>
  </si>
  <si>
    <t>Smart format</t>
  </si>
  <si>
    <t>Explanation continued</t>
  </si>
  <si>
    <t>Excel can format range as a super - table, although Excel calls this a "table" which has many advantages:</t>
  </si>
  <si>
    <t>Excel calls any unformatted data a "range", this can be over many columns or rows.</t>
  </si>
  <si>
    <t>Super tables</t>
  </si>
  <si>
    <t>Over $4</t>
  </si>
  <si>
    <t>Category</t>
  </si>
  <si>
    <t>Banking</t>
  </si>
  <si>
    <t>Excel training</t>
  </si>
  <si>
    <t>Farming</t>
  </si>
  <si>
    <t>Convert table back to range</t>
  </si>
  <si>
    <t>Law</t>
  </si>
  <si>
    <t>Type "Finished" in column after "Average", then undo automatic table expansion.</t>
  </si>
  <si>
    <t>Add a total row</t>
  </si>
  <si>
    <t>Add a new column after "% in Laos" called "Average"</t>
  </si>
  <si>
    <t>Calculate  the formula columns (ther formula descriptions are above the columns)</t>
  </si>
  <si>
    <t>Untick "banded rows"</t>
  </si>
  <si>
    <t>Choose a colour you like!</t>
  </si>
  <si>
    <t>Make super table</t>
  </si>
  <si>
    <t>% in Laos</t>
  </si>
  <si>
    <t>Cost for Thailand</t>
  </si>
  <si>
    <t>Total days</t>
  </si>
  <si>
    <t>Thailand</t>
  </si>
  <si>
    <t>Course</t>
  </si>
  <si>
    <t>Example instructions</t>
  </si>
  <si>
    <t>Average days</t>
  </si>
  <si>
    <t>Laos/Total days</t>
  </si>
  <si>
    <t>Add countries</t>
  </si>
  <si>
    <t>X-men</t>
  </si>
  <si>
    <t>Superman</t>
  </si>
  <si>
    <t>Simpsons</t>
  </si>
  <si>
    <t>Sorya</t>
  </si>
  <si>
    <t>Star wars</t>
  </si>
  <si>
    <t>Avatar</t>
  </si>
  <si>
    <t>Hunger games</t>
  </si>
  <si>
    <t>Convert back to range!</t>
  </si>
  <si>
    <t>Titanic</t>
  </si>
  <si>
    <t>Hobbit</t>
  </si>
  <si>
    <t>James Bond</t>
  </si>
  <si>
    <t>Add a new row, only 25 boys under 18.</t>
  </si>
  <si>
    <t>Scroll down! &amp; see freeze panes.</t>
  </si>
  <si>
    <t>Create a red table</t>
  </si>
  <si>
    <t>Create super table!</t>
  </si>
  <si>
    <t>Women</t>
  </si>
  <si>
    <t>Girls</t>
  </si>
  <si>
    <t>Males</t>
  </si>
  <si>
    <t>Men</t>
  </si>
  <si>
    <t>Boys</t>
  </si>
  <si>
    <t>Cinema</t>
  </si>
  <si>
    <t>Movie</t>
  </si>
  <si>
    <t>Futuristic</t>
  </si>
  <si>
    <t>Classic</t>
  </si>
  <si>
    <t>Cartoon</t>
  </si>
  <si>
    <t>Fantasy</t>
  </si>
  <si>
    <t>Sci-fi 3D</t>
  </si>
  <si>
    <t>Heroes</t>
  </si>
  <si>
    <t>Drama</t>
  </si>
  <si>
    <t>Mutants</t>
  </si>
  <si>
    <t>Super table examples</t>
  </si>
  <si>
    <t>Cell refs</t>
  </si>
  <si>
    <t>Cond 4mat</t>
  </si>
  <si>
    <t>Drop down list ex</t>
  </si>
  <si>
    <t>Drop downs XTRA</t>
  </si>
  <si>
    <t>Vlookups</t>
  </si>
  <si>
    <t>Vlookups examples</t>
  </si>
  <si>
    <t>Table examples</t>
  </si>
  <si>
    <t>Super Tables</t>
  </si>
  <si>
    <t>Text clean up</t>
  </si>
  <si>
    <t>Pivot tables</t>
  </si>
  <si>
    <t>Values</t>
  </si>
  <si>
    <t xml:space="preserve">Order </t>
  </si>
  <si>
    <t xml:space="preserve">Cost </t>
  </si>
  <si>
    <t>Pivot table is output, not input</t>
  </si>
  <si>
    <t>Total orders</t>
  </si>
  <si>
    <t>Grand Total</t>
  </si>
  <si>
    <t>üû</t>
  </si>
  <si>
    <t>&gt; # above?</t>
  </si>
  <si>
    <t>After 30 Jun?</t>
  </si>
  <si>
    <t>4.  green if &gt; # above</t>
  </si>
  <si>
    <t>9. After 2017?</t>
  </si>
  <si>
    <t>1. Data bars &amp; text</t>
  </si>
  <si>
    <t>2. Colour scales &amp; autosum</t>
  </si>
  <si>
    <t>3. Highlight cell rules</t>
  </si>
  <si>
    <t>Create SUM formula for total girls</t>
  </si>
  <si>
    <t>How much is the total days in CAMBODIA (use SUM)</t>
  </si>
  <si>
    <t>Daily cost</t>
  </si>
  <si>
    <t>Daily cost x Thai</t>
  </si>
  <si>
    <t>Choose date</t>
  </si>
  <si>
    <t>Fixed</t>
  </si>
  <si>
    <t>Choose #</t>
  </si>
  <si>
    <t>Lists</t>
  </si>
  <si>
    <t>Clothes</t>
  </si>
  <si>
    <t>Products</t>
  </si>
  <si>
    <t>Remove dupes of 2 cols.</t>
  </si>
  <si>
    <t>Change the first entry to 30 hours and watch the pivot table not change until you refresh</t>
  </si>
  <si>
    <t>Go back to zero, enter date &amp; hours</t>
  </si>
  <si>
    <t>Siem reap</t>
  </si>
  <si>
    <t>c</t>
  </si>
  <si>
    <t>After exercises redo with multiple tables, charts &amp; slicers</t>
  </si>
  <si>
    <t>Alternative: Best is one row headers &amp; unpivot</t>
  </si>
  <si>
    <t>3. Sales projections</t>
  </si>
  <si>
    <t>Rel. Units x price</t>
  </si>
  <si>
    <t xml:space="preserve">Abs. </t>
  </si>
  <si>
    <t>Mixed (lock col $K &amp; row $17, other references relative)</t>
  </si>
  <si>
    <t>Increase</t>
  </si>
  <si>
    <t>Units</t>
  </si>
  <si>
    <t>% of total units</t>
  </si>
  <si>
    <t>4cast (low)</t>
  </si>
  <si>
    <t>4cast (med)</t>
  </si>
  <si>
    <t>4cast (high)</t>
  </si>
  <si>
    <t>Advanced chart customisations</t>
  </si>
  <si>
    <t>Ex A7</t>
  </si>
  <si>
    <t>Ex A: Column chart tidy up</t>
  </si>
  <si>
    <t>Vietnam</t>
  </si>
  <si>
    <t>IN TABLE</t>
  </si>
  <si>
    <t>Sort numbers top to bottom</t>
  </si>
  <si>
    <t>Format numbers ($80.00→ 80)</t>
  </si>
  <si>
    <t>IN CHART</t>
  </si>
  <si>
    <t>Make bars thicker (right click bar &amp; format…→ gap width = 60)</t>
  </si>
  <si>
    <t>Change chart type to non-3D</t>
  </si>
  <si>
    <t>Add data labels</t>
  </si>
  <si>
    <t>Delete whats not needed (gridlines, axis, legend etc)</t>
  </si>
  <si>
    <t>Make text and data labels bigger</t>
  </si>
  <si>
    <t>Ex B: Make a bi-chart</t>
  </si>
  <si>
    <t>Insert donut chart</t>
  </si>
  <si>
    <t>Make the Laos segment transparent</t>
  </si>
  <si>
    <t>Add data labels, delete Laos' data label and move Cambodia's to middle</t>
  </si>
  <si>
    <t>Remove chart clutter</t>
  </si>
  <si>
    <t>Ex C: Make a budget vs actuals combo chart</t>
  </si>
  <si>
    <t>Actuals</t>
  </si>
  <si>
    <t>Budget</t>
  </si>
  <si>
    <t>Difference</t>
  </si>
  <si>
    <t>Ratanakkiri</t>
  </si>
  <si>
    <t>Create a combo chart</t>
  </si>
  <si>
    <t>Actuals are bars &amp; budget is line</t>
  </si>
  <si>
    <t>Right click on line→ Edit</t>
  </si>
  <si>
    <t>Click fill bucket</t>
  </si>
  <si>
    <t>Line set as no line</t>
  </si>
  <si>
    <t>Marker set type as "line" and "Built in" and choose the line option</t>
  </si>
  <si>
    <t>Add data labels to the COLUMN only→ Inside end</t>
  </si>
  <si>
    <t>Edit data labels→ Value from cells→ Select range and choose "Difference" column.</t>
  </si>
  <si>
    <t>Do standard column chart adjustments (like first  Ex)</t>
  </si>
  <si>
    <t>Ex D: Alignment &amp; properties</t>
  </si>
  <si>
    <t>Select two charts→ Format→ Align → Align left</t>
  </si>
  <si>
    <t>Home→ Find &amp; select→ Go to special→ Objects</t>
  </si>
  <si>
    <t>Right click one picture→ Size &amp; properties→ Select "Don’t move or size with cells.</t>
  </si>
  <si>
    <t>Working with conditional logic</t>
  </si>
  <si>
    <t>When giving 2 options for an output.</t>
  </si>
  <si>
    <t>Select parts of the formula, then press F9 to explore what is going on one step at a time. Press Escape when you finish otherwise it removes the formula.</t>
  </si>
  <si>
    <t>1. The cell returns a unique specified value if certain criteria is met, and another value if it is not met.</t>
  </si>
  <si>
    <t>2. This is the building block of most advanced Excel formulas, and is something  regular advanced Excel users will use multiple times per day.</t>
  </si>
  <si>
    <t>3. Ifs are normally "embedded", meaning that you could write a formula within a formula. The way to do this is to write =function name(…,…) as an argument within a formula.</t>
  </si>
  <si>
    <t>Formula Name</t>
  </si>
  <si>
    <t>When to use it</t>
  </si>
  <si>
    <t>How useful</t>
  </si>
  <si>
    <t>Argument 3</t>
  </si>
  <si>
    <t>Argument 4</t>
  </si>
  <si>
    <t>Common issues/errors</t>
  </si>
  <si>
    <t>=IF</t>
  </si>
  <si>
    <t>If criteria is met, then shows x, otherwise y.</t>
  </si>
  <si>
    <t>E.g. Cell returns "yes" if the actual less budget is over 10%, so we know to analyse or has a date passed which means we need to contact someone? And.. Error checks.</t>
  </si>
  <si>
    <t>The logical test, e.g.. Cell A2&gt;10, B15="yes", etc.</t>
  </si>
  <si>
    <t>What to return if its true, e.g. a number or word.</t>
  </si>
  <si>
    <t>What to return if it says false. i.e. 0, or a formula or a word.</t>
  </si>
  <si>
    <t>Remember your brackets! With many Ifs, its easy to forget.</t>
  </si>
  <si>
    <t>=AND</t>
  </si>
  <si>
    <t>Use with IF function, add multiple criteria and it will return value for "TRUE" only if all are met.</t>
  </si>
  <si>
    <t>E.g. you want one cell in the row to be over 10%, and the other one over $500 to test if its worth exploring.</t>
  </si>
  <si>
    <t>logical test 1 (i.e. an IF function).</t>
  </si>
  <si>
    <t>logical test 2</t>
  </si>
  <si>
    <t>logical test 3</t>
  </si>
  <si>
    <t>logical test 4</t>
  </si>
  <si>
    <t>=OR</t>
  </si>
  <si>
    <t>Similar to AND, but only one (not all) of the multiple criteria must be met.</t>
  </si>
  <si>
    <t>E.g. only analyse countries if population growth is over 5% OR average age is over 35.</t>
  </si>
  <si>
    <t>logical test 1</t>
  </si>
  <si>
    <t>Returns a set value (normally 0) if there is an excel error in one cell. Great to wrap around other formulas.</t>
  </si>
  <si>
    <t>E.g. If your column may sometimes try to divide by zero</t>
  </si>
  <si>
    <t>Cell which may or may not have an error.</t>
  </si>
  <si>
    <t>Value if its an error (normally 0).</t>
  </si>
  <si>
    <t>This could sometimes hide real mistakes.</t>
  </si>
  <si>
    <t>=COUNTIF</t>
  </si>
  <si>
    <t>Counts times when a criteria is met.</t>
  </si>
  <si>
    <t>E.g. how many survey responses were from Cambodia?</t>
  </si>
  <si>
    <t>The array looked into to see how may entries meet criteria.</t>
  </si>
  <si>
    <t>The criteria to be met</t>
  </si>
  <si>
    <t>To use Boolean operators, use " and &amp;. E.g. in arg 2, write "&gt;="&amp;5 means &gt;=5.</t>
  </si>
  <si>
    <t>=SUMIF</t>
  </si>
  <si>
    <t>Adds together numbers if a certain criteria is met in a cell (same or different on that row).</t>
  </si>
  <si>
    <t>Does something similar to a pivot table but is more specific, and updates automatically. E.g. What is the total money spent by people surveyed in Cambodia?</t>
  </si>
  <si>
    <t>The array being looked through to see if it meets criteria.</t>
  </si>
  <si>
    <t>The criteria met (operation then number or "text")</t>
  </si>
  <si>
    <t>[Optional - the column which you are summing, if blank it assumes it’s the same as argument 1])</t>
  </si>
  <si>
    <t>See above - Boolean operators</t>
  </si>
  <si>
    <t>=COUNTIFS</t>
  </si>
  <si>
    <t>Counts times when more than one criteria is met.</t>
  </si>
  <si>
    <t>Like COUNTIF but more conditions. E.g. how many survey responses were from bankers in Cambodia or Vietnam?</t>
  </si>
  <si>
    <t>The first column which you are looking through for criteria.</t>
  </si>
  <si>
    <t>The actual criteria to be met by the column in Arg 1.</t>
  </si>
  <si>
    <t>Optional. The second column which you are looking through for criteria.</t>
  </si>
  <si>
    <t>Optional. The 2nd criteria. Arg 5/6 is then third column &amp; criteria, arg 7/8 is fourth etc.</t>
  </si>
  <si>
    <t>=SUMIFS</t>
  </si>
  <si>
    <t>Adds together numbers if more than one criteria is met (same cell or different ones on that row).</t>
  </si>
  <si>
    <t>Like SUMIF but more conditions. E.g. Total money spent by people surveyed in Cambodia working in farming?</t>
  </si>
  <si>
    <t>The column which you are summing</t>
  </si>
  <si>
    <t>The actual criteria to be met by the column in Arg 2.</t>
  </si>
  <si>
    <t>Optional. Second column tested. Arg 5 is then the second criteria, Arg 6 &amp; 7 are third etc.…</t>
  </si>
  <si>
    <t>=AVERAGEIF</t>
  </si>
  <si>
    <t>Like SUMIF but works out averages.</t>
  </si>
  <si>
    <t>E.g. average age of people surveyed in Cambodia.</t>
  </si>
  <si>
    <t>Same as SUMIF</t>
  </si>
  <si>
    <t>See above - Boolean operators, you can use AVERAGEIFS too</t>
  </si>
  <si>
    <t>=ABS()</t>
  </si>
  <si>
    <t>Shows a pos or neg number as positive</t>
  </si>
  <si>
    <t>E.g. Let me know the difference, if pos. or neg.</t>
  </si>
  <si>
    <t>The number to convert</t>
  </si>
  <si>
    <t>When to use " and &amp;</t>
  </si>
  <si>
    <t>Neither</t>
  </si>
  <si>
    <t>When saying it must be equal to a cell, use neither.</t>
  </si>
  <si>
    <t>"&gt;6"</t>
  </si>
  <si>
    <t xml:space="preserve">When saying it must do a Boolean operation (&gt;, &lt;= etc.) &amp; referring to a constant e.g. 15 or 12/03/2014, use " to start before the operator and end after your constant. </t>
  </si>
  <si>
    <t>"text"</t>
  </si>
  <si>
    <t>Always put " before and after text".</t>
  </si>
  <si>
    <t>"&lt;="&amp;B6</t>
  </si>
  <si>
    <t>When using a Boolean operator, and you want to refer to a cell, use " around your operator then press &amp;, then your cell reference. E.g. "&lt;&gt;"&amp;F6, means not equal to content in F6.</t>
  </si>
  <si>
    <t>Boolean operators:</t>
  </si>
  <si>
    <t>Don't worry, Boolean is just the name! These are simply symbols you will use in functions</t>
  </si>
  <si>
    <t>AND &amp; OR formulas</t>
  </si>
  <si>
    <t>Symbol</t>
  </si>
  <si>
    <t>Meaning</t>
  </si>
  <si>
    <t>These are TRUE!</t>
  </si>
  <si>
    <t>Test 1</t>
  </si>
  <si>
    <t>Test 2</t>
  </si>
  <si>
    <t>AND</t>
  </si>
  <si>
    <t>OR</t>
  </si>
  <si>
    <t>=</t>
  </si>
  <si>
    <t>Equals exactly</t>
  </si>
  <si>
    <t>=D12=4</t>
  </si>
  <si>
    <t>&gt;</t>
  </si>
  <si>
    <t>Greater than</t>
  </si>
  <si>
    <t>=D13&gt;4</t>
  </si>
  <si>
    <t>&lt;</t>
  </si>
  <si>
    <t>Less than</t>
  </si>
  <si>
    <t>=D14&lt;4</t>
  </si>
  <si>
    <t>&lt;&gt;</t>
  </si>
  <si>
    <t>Not equal to</t>
  </si>
  <si>
    <t>=D15&lt;&gt;4</t>
  </si>
  <si>
    <t>&gt;=</t>
  </si>
  <si>
    <t>Greater than OR equal to</t>
  </si>
  <si>
    <t>=D16&gt;=4</t>
  </si>
  <si>
    <t>&lt;=</t>
  </si>
  <si>
    <t>Less than OR equal to</t>
  </si>
  <si>
    <t>=D17&lt;=4</t>
  </si>
  <si>
    <t>Select part of the formula &amp; press F9 to find out more.</t>
  </si>
  <si>
    <t>Conditional logic examples</t>
  </si>
  <si>
    <t>Accountant</t>
  </si>
  <si>
    <t>IF</t>
  </si>
  <si>
    <t>MANY (NESTED) IFs</t>
  </si>
  <si>
    <t>VLOOKUP instead</t>
  </si>
  <si>
    <t>Profession</t>
  </si>
  <si>
    <t>Kids</t>
  </si>
  <si>
    <t>Educ -ation</t>
  </si>
  <si>
    <t>Pets</t>
  </si>
  <si>
    <t>Uni avg. score</t>
  </si>
  <si>
    <t>More kids than pets?, if yes by how much?</t>
  </si>
  <si>
    <t>If education is None (N), Primary (P) or Other?</t>
  </si>
  <si>
    <t>Education using VLOOKUP</t>
  </si>
  <si>
    <t>Lawyer</t>
  </si>
  <si>
    <t>Man</t>
  </si>
  <si>
    <t>Uni</t>
  </si>
  <si>
    <t>VLOOKUP table</t>
  </si>
  <si>
    <t>Farmer</t>
  </si>
  <si>
    <t>Education</t>
  </si>
  <si>
    <t>Mkiri</t>
  </si>
  <si>
    <t>Woman</t>
  </si>
  <si>
    <t>Primary</t>
  </si>
  <si>
    <t>Other</t>
  </si>
  <si>
    <t>P</t>
  </si>
  <si>
    <t>Batt</t>
  </si>
  <si>
    <t>N</t>
  </si>
  <si>
    <t>High schl</t>
  </si>
  <si>
    <t>Budget vs actuals</t>
  </si>
  <si>
    <t>Housing</t>
  </si>
  <si>
    <t>Account line</t>
  </si>
  <si>
    <t>Actual</t>
  </si>
  <si>
    <t>Diff $</t>
  </si>
  <si>
    <t>Diff %</t>
  </si>
  <si>
    <t>Program</t>
  </si>
  <si>
    <t>Don -ors</t>
  </si>
  <si>
    <t>Is this row in the program "Housing"?</t>
  </si>
  <si>
    <t>More than 2 donors? If so how many?</t>
  </si>
  <si>
    <t>If Person is Vannak, KP, if Sophea SR, otherwise PP</t>
  </si>
  <si>
    <t>VLOOKUP instead. Set up &amp; complete</t>
  </si>
  <si>
    <t>O/heads</t>
  </si>
  <si>
    <t>Sophea</t>
  </si>
  <si>
    <t>Various</t>
  </si>
  <si>
    <t>Bricks</t>
  </si>
  <si>
    <t>Vannak</t>
  </si>
  <si>
    <t>Cement</t>
  </si>
  <si>
    <t>KP</t>
  </si>
  <si>
    <t>Latkina</t>
  </si>
  <si>
    <t>Class supply</t>
  </si>
  <si>
    <t>Electricity</t>
  </si>
  <si>
    <t>Legal fees</t>
  </si>
  <si>
    <t>Stationary</t>
  </si>
  <si>
    <t>Steel</t>
  </si>
  <si>
    <t>Total # Sophea:</t>
  </si>
  <si>
    <t>Are they a man? Yes/No</t>
  </si>
  <si>
    <t>Is this row Sophea? Yes/No</t>
  </si>
  <si>
    <r>
      <t xml:space="preserve">More than 2 pets? (use above) If so, </t>
    </r>
    <r>
      <rPr>
        <b/>
        <i/>
        <sz val="11"/>
        <color theme="1"/>
        <rFont val="Calibri"/>
        <family val="2"/>
        <scheme val="minor"/>
      </rPr>
      <t>gender</t>
    </r>
    <r>
      <rPr>
        <b/>
        <sz val="11"/>
        <color theme="1"/>
        <rFont val="Calibri"/>
        <family val="2"/>
        <scheme val="minor"/>
      </rPr>
      <t>.</t>
    </r>
  </si>
  <si>
    <t>Concert sales dashboard exercise</t>
  </si>
  <si>
    <t>Raw data</t>
  </si>
  <si>
    <t>Instructions area</t>
  </si>
  <si>
    <t>Revenue ($M)</t>
  </si>
  <si>
    <t>Pivot Table</t>
  </si>
  <si>
    <t>1. Total Ticket sales by month</t>
  </si>
  <si>
    <t>2. Count of ticket sales by artist</t>
  </si>
  <si>
    <t>3. Total revenue by city and by country</t>
  </si>
  <si>
    <t>4. Facebook likes by city (columns) and Sponsor (rows)</t>
  </si>
  <si>
    <t>5. Ticket sales by country (% of total)</t>
  </si>
  <si>
    <t>Line chart</t>
  </si>
  <si>
    <t>Bar chart</t>
  </si>
  <si>
    <t>Column chart</t>
  </si>
  <si>
    <t>Regular Pivot table</t>
  </si>
  <si>
    <t>Doughnut chart</t>
  </si>
  <si>
    <t>Chart edits</t>
  </si>
  <si>
    <t>Reduce clutter, comma in numbers.</t>
  </si>
  <si>
    <t>Sort, gap width = 60, reduce clutter &amp; data labels</t>
  </si>
  <si>
    <t>Cond. 4mat→ colour scales</t>
  </si>
  <si>
    <t>Cambo data label &amp; make Thai white</t>
  </si>
  <si>
    <t>Slicers &amp; timelines</t>
  </si>
  <si>
    <t>Finishing touches</t>
  </si>
  <si>
    <t>a</t>
  </si>
  <si>
    <t>Add slicers to chart area for "City" &amp; "Artist"</t>
  </si>
  <si>
    <t>Clean it up</t>
  </si>
  <si>
    <t>b</t>
  </si>
  <si>
    <t>Add timeline for year</t>
  </si>
  <si>
    <t>Remove field buttons from all charts (Select chart→ Analyse→ Field buttons)</t>
  </si>
  <si>
    <t>Link all Slicers &amp; timeline to all Pivot tables</t>
  </si>
  <si>
    <t>Clean up number formats everywhere &amp; rename charts</t>
  </si>
  <si>
    <t>Pivots area</t>
  </si>
  <si>
    <t>Sum of Revenue ($M)</t>
  </si>
  <si>
    <t>Sum of Facebook likes (M)</t>
  </si>
  <si>
    <t>Feb</t>
  </si>
  <si>
    <t>Mar</t>
  </si>
  <si>
    <t>Apr</t>
  </si>
  <si>
    <t>May</t>
  </si>
  <si>
    <t>Jun</t>
  </si>
  <si>
    <t>Jul</t>
  </si>
  <si>
    <t>Aug</t>
  </si>
  <si>
    <t>Sum of Sales</t>
  </si>
  <si>
    <t>Row Labels</t>
  </si>
  <si>
    <t>Column Labels</t>
  </si>
  <si>
    <t>Charts Area</t>
  </si>
  <si>
    <t>Pivots area (solution)</t>
  </si>
  <si>
    <t>Charts Area (Solution)</t>
  </si>
  <si>
    <t>IF examples</t>
  </si>
  <si>
    <t>Chart customisations</t>
  </si>
  <si>
    <t>Dashboard</t>
  </si>
  <si>
    <t>Both</t>
  </si>
  <si>
    <t>Exercise</t>
  </si>
  <si>
    <t>Ref or ex.</t>
  </si>
  <si>
    <t>SUMIFS &amp; COUNTIFS</t>
  </si>
  <si>
    <t>Extra exercises, set validation according to criteria</t>
  </si>
  <si>
    <t>Confirmed</t>
  </si>
  <si>
    <t>Sparklines</t>
  </si>
  <si>
    <t>Note: this is only available in Excel 2010 or after.</t>
  </si>
  <si>
    <t>A sparkline is actually a very small chart, a column or line graph which sits in one cell only.</t>
  </si>
  <si>
    <t>There are 3 types, line, column or win/loss and are very easy to set up, (much easier than normal charts).</t>
  </si>
  <si>
    <t>This is rated 3/5 in terms of how useful</t>
  </si>
  <si>
    <t>1. Creates a small mini-chart from your data.</t>
  </si>
  <si>
    <t>2. You can choose to add together many sparklines which are grouped together.</t>
  </si>
  <si>
    <t>3. Its in a small place so you can't have as many options to customise or add labels as with normal charts.</t>
  </si>
  <si>
    <t>When its useful</t>
  </si>
  <si>
    <t>When you want a quick analysis in the same place as your numbers.</t>
  </si>
  <si>
    <t>Sometimes tables are hard to understand, and its difficult to see what's happening overall. A quick visual presentation of data is useful.</t>
  </si>
  <si>
    <t>It is a lot more flexible with set up than normal charts, all you need is numbers next to each other.</t>
  </si>
  <si>
    <t>Adds some colour to your data</t>
  </si>
  <si>
    <t>Which chart should I use?</t>
  </si>
  <si>
    <t>Chart type</t>
  </si>
  <si>
    <t>Useful for:</t>
  </si>
  <si>
    <t>Line graph</t>
  </si>
  <si>
    <t>Viewing trends over time.</t>
  </si>
  <si>
    <t>Column</t>
  </si>
  <si>
    <t>Comparing amounts against each other</t>
  </si>
  <si>
    <t>C</t>
  </si>
  <si>
    <t>Win/loss</t>
  </si>
  <si>
    <t>Quickly see how many negative/positives there are.</t>
  </si>
  <si>
    <t>Select the numbers which you want analysed.</t>
  </si>
  <si>
    <t>Click "insert", then choose the chart type.</t>
  </si>
  <si>
    <t>Choose your destination cell (the place where you want it to appear).</t>
  </si>
  <si>
    <t>Click on the cell and explore the options, you can group some together, emphasise the highest/first/lowest point etc., change colour etc.</t>
  </si>
  <si>
    <t>Salesperson at Madonna Ltd</t>
  </si>
  <si>
    <t>Trend</t>
  </si>
  <si>
    <t>Anida</t>
  </si>
  <si>
    <t>Line, markers, grouped</t>
  </si>
  <si>
    <t>5. Clear Chinda</t>
  </si>
  <si>
    <t>Rathana</t>
  </si>
  <si>
    <t>Last "Group columns" to see output</t>
  </si>
  <si>
    <t>Line→col</t>
  </si>
  <si>
    <t>↔ Min 0</t>
  </si>
  <si>
    <t>Costs</t>
  </si>
  <si>
    <t>Create a line sparkline for Anida over time.</t>
  </si>
  <si>
    <t>Autofill down all the way to the "Sophea" line.</t>
  </si>
  <si>
    <t>Add in markers for high point &amp; choose a colour. Note these are "grouped".</t>
  </si>
  <si>
    <t>Insert a column chart below the Sophea row in 2011.</t>
  </si>
  <si>
    <t>Autofill right (Ctrl R)</t>
  </si>
  <si>
    <t>Add market for high point, and ungroup the 2014 one.</t>
  </si>
  <si>
    <t>Change the colour of the last one, and add markers for first and last point.</t>
  </si>
  <si>
    <t>Add a line in the total sales merged cell. This is bigger now!</t>
  </si>
  <si>
    <t>Change it to a column chart. Note this is now showing relative axis (i.e. not starting at zero).</t>
  </si>
  <si>
    <t>Change it to start at zero in "Axis" options.</t>
  </si>
  <si>
    <t>Insert a win/loss sparkline at the end of the "Profit" row. Choose markers for high and low point.</t>
  </si>
  <si>
    <t>Clear the sparkline for Chinda only.</t>
  </si>
  <si>
    <t>Tourist entries into Cambodia</t>
  </si>
  <si>
    <t>Method</t>
  </si>
  <si>
    <t>Q1</t>
  </si>
  <si>
    <t>Q2</t>
  </si>
  <si>
    <t>Q3</t>
  </si>
  <si>
    <t>Q4</t>
  </si>
  <si>
    <t>Data bar</t>
  </si>
  <si>
    <t>Land</t>
  </si>
  <si>
    <t>Air</t>
  </si>
  <si>
    <t>Sea</t>
  </si>
  <si>
    <t>Start</t>
  </si>
  <si>
    <t>CITY</t>
  </si>
  <si>
    <t>F</t>
  </si>
  <si>
    <t>M</t>
  </si>
  <si>
    <t>Trend F</t>
  </si>
  <si>
    <t>Trend M</t>
  </si>
  <si>
    <t>Critical</t>
  </si>
  <si>
    <t>Major</t>
  </si>
  <si>
    <t>Minor</t>
  </si>
  <si>
    <t>If profession is blank, say "fill in"</t>
  </si>
  <si>
    <t>If "account line" is blank, say "fill in"</t>
  </si>
  <si>
    <t>Sp. &amp; DB demo.</t>
  </si>
  <si>
    <t>Add column called "Comments"</t>
  </si>
  <si>
    <t>Training days by country</t>
  </si>
  <si>
    <t>Group, double click, refresh, rearrange a few times, count, % of total</t>
  </si>
  <si>
    <t>On the new menu on the right, click on the box next to "project", then "cost", then "employee". Voila! This is normally all you need to know.</t>
  </si>
  <si>
    <t>Ex slicers</t>
  </si>
  <si>
    <r>
      <t xml:space="preserve">Create Pivot of above with </t>
    </r>
    <r>
      <rPr>
        <b/>
        <sz val="11"/>
        <color theme="1"/>
        <rFont val="Calibri"/>
        <family val="2"/>
        <scheme val="minor"/>
      </rPr>
      <t xml:space="preserve">Hours </t>
    </r>
    <r>
      <rPr>
        <sz val="11"/>
        <color theme="1"/>
        <rFont val="Calibri"/>
        <family val="2"/>
        <scheme val="minor"/>
      </rPr>
      <t xml:space="preserve">by </t>
    </r>
    <r>
      <rPr>
        <b/>
        <sz val="11"/>
        <color theme="1"/>
        <rFont val="Calibri"/>
        <family val="2"/>
        <scheme val="minor"/>
      </rPr>
      <t>employee</t>
    </r>
  </si>
  <si>
    <t>Analyze→ Insert slicer</t>
  </si>
  <si>
    <r>
      <t xml:space="preserve">Tick boxes for </t>
    </r>
    <r>
      <rPr>
        <b/>
        <sz val="11"/>
        <color theme="1"/>
        <rFont val="Calibri"/>
        <family val="2"/>
        <scheme val="minor"/>
      </rPr>
      <t>Employee</t>
    </r>
    <r>
      <rPr>
        <sz val="11"/>
        <color theme="1"/>
        <rFont val="Calibri"/>
        <family val="2"/>
        <scheme val="minor"/>
      </rPr>
      <t xml:space="preserve"> &amp; </t>
    </r>
    <r>
      <rPr>
        <b/>
        <sz val="11"/>
        <color theme="1"/>
        <rFont val="Calibri"/>
        <family val="2"/>
        <scheme val="minor"/>
      </rPr>
      <t>Project</t>
    </r>
    <r>
      <rPr>
        <sz val="11"/>
        <color theme="1"/>
        <rFont val="Calibri"/>
        <family val="2"/>
        <scheme val="minor"/>
      </rPr>
      <t>→ OK</t>
    </r>
  </si>
  <si>
    <t>Watch how "Employee" buttons filters &amp; same for project</t>
  </si>
  <si>
    <t>Copy &amp; paste Pivot table (to right a few columns away)</t>
  </si>
  <si>
    <r>
      <t xml:space="preserve">Change to have </t>
    </r>
    <r>
      <rPr>
        <b/>
        <sz val="11"/>
        <color theme="1"/>
        <rFont val="Calibri"/>
        <family val="2"/>
        <scheme val="minor"/>
      </rPr>
      <t xml:space="preserve">cost </t>
    </r>
    <r>
      <rPr>
        <sz val="11"/>
        <color theme="1"/>
        <rFont val="Calibri"/>
        <family val="2"/>
        <scheme val="minor"/>
      </rPr>
      <t xml:space="preserve">by </t>
    </r>
    <r>
      <rPr>
        <b/>
        <sz val="11"/>
        <color theme="1"/>
        <rFont val="Calibri"/>
        <family val="2"/>
        <scheme val="minor"/>
      </rPr>
      <t>month</t>
    </r>
  </si>
  <si>
    <t>Watch slicers affect both</t>
  </si>
  <si>
    <t>Create bar chart from Hours by employee table</t>
  </si>
  <si>
    <t>Create line chart from cost by month table</t>
  </si>
  <si>
    <t>Click in new Pivot→ Analyze→ Insert timeline</t>
  </si>
  <si>
    <t>Click Timeline → Format → Report connections→ Tick both</t>
  </si>
  <si>
    <t>Click first Pivot→ Analyze→ Filter connections→ Untick "Employee" slicer</t>
  </si>
  <si>
    <t>Singer</t>
  </si>
  <si>
    <t>Count of Revenue ($M)</t>
  </si>
  <si>
    <t>Female spectators</t>
  </si>
  <si>
    <t>Male spectators</t>
  </si>
  <si>
    <r>
      <t xml:space="preserve">What was the total </t>
    </r>
    <r>
      <rPr>
        <u/>
        <sz val="11"/>
        <color theme="1"/>
        <rFont val="Calibri"/>
        <family val="2"/>
        <scheme val="minor"/>
      </rPr>
      <t xml:space="preserve">facebook likes </t>
    </r>
    <r>
      <rPr>
        <sz val="11"/>
        <color theme="1"/>
        <rFont val="Calibri"/>
        <family val="2"/>
        <scheme val="minor"/>
      </rPr>
      <t xml:space="preserve">in </t>
    </r>
    <r>
      <rPr>
        <b/>
        <sz val="11"/>
        <color theme="1"/>
        <rFont val="Calibri"/>
        <family val="2"/>
        <scheme val="minor"/>
      </rPr>
      <t>July</t>
    </r>
    <r>
      <rPr>
        <sz val="11"/>
        <color theme="1"/>
        <rFont val="Calibri"/>
        <family val="2"/>
        <scheme val="minor"/>
      </rPr>
      <t>?</t>
    </r>
  </si>
  <si>
    <r>
      <t xml:space="preserve">What were </t>
    </r>
    <r>
      <rPr>
        <u/>
        <sz val="11"/>
        <color theme="1"/>
        <rFont val="Calibri"/>
        <family val="2"/>
        <scheme val="minor"/>
      </rPr>
      <t xml:space="preserve">sales </t>
    </r>
    <r>
      <rPr>
        <sz val="11"/>
        <color theme="1"/>
        <rFont val="Calibri"/>
        <family val="2"/>
        <scheme val="minor"/>
      </rPr>
      <t xml:space="preserve">of </t>
    </r>
    <r>
      <rPr>
        <b/>
        <sz val="11"/>
        <color theme="1"/>
        <rFont val="Calibri"/>
        <family val="2"/>
        <scheme val="minor"/>
      </rPr>
      <t>Madonna (singer)</t>
    </r>
    <r>
      <rPr>
        <sz val="11"/>
        <color theme="1"/>
        <rFont val="Calibri"/>
        <family val="2"/>
        <scheme val="minor"/>
      </rPr>
      <t xml:space="preserve"> in </t>
    </r>
    <r>
      <rPr>
        <b/>
        <sz val="11"/>
        <color theme="1"/>
        <rFont val="Calibri"/>
        <family val="2"/>
        <scheme val="minor"/>
      </rPr>
      <t>August</t>
    </r>
    <r>
      <rPr>
        <sz val="11"/>
        <color theme="1"/>
        <rFont val="Calibri"/>
        <family val="2"/>
        <scheme val="minor"/>
      </rPr>
      <t>?</t>
    </r>
  </si>
  <si>
    <r>
      <t xml:space="preserve">Which </t>
    </r>
    <r>
      <rPr>
        <b/>
        <sz val="11"/>
        <color theme="1"/>
        <rFont val="Calibri"/>
        <family val="2"/>
        <scheme val="minor"/>
      </rPr>
      <t xml:space="preserve">city </t>
    </r>
    <r>
      <rPr>
        <sz val="11"/>
        <color theme="1"/>
        <rFont val="Calibri"/>
        <family val="2"/>
        <scheme val="minor"/>
      </rPr>
      <t xml:space="preserve">had the highest number of </t>
    </r>
    <r>
      <rPr>
        <u/>
        <sz val="11"/>
        <color theme="1"/>
        <rFont val="Calibri"/>
        <family val="2"/>
        <scheme val="minor"/>
      </rPr>
      <t>sales</t>
    </r>
    <r>
      <rPr>
        <sz val="11"/>
        <color theme="1"/>
        <rFont val="Calibri"/>
        <family val="2"/>
        <scheme val="minor"/>
      </rPr>
      <t>? How much</t>
    </r>
  </si>
  <si>
    <r>
      <t>F</t>
    </r>
    <r>
      <rPr>
        <u/>
        <sz val="11"/>
        <color theme="1"/>
        <rFont val="Calibri"/>
        <family val="2"/>
        <scheme val="minor"/>
      </rPr>
      <t xml:space="preserve">acebook likes </t>
    </r>
    <r>
      <rPr>
        <sz val="11"/>
        <color theme="1"/>
        <rFont val="Calibri"/>
        <family val="2"/>
        <scheme val="minor"/>
      </rPr>
      <t xml:space="preserve">for </t>
    </r>
    <r>
      <rPr>
        <b/>
        <sz val="11"/>
        <color theme="1"/>
        <rFont val="Calibri"/>
        <family val="2"/>
        <scheme val="minor"/>
      </rPr>
      <t xml:space="preserve">Coca cola's </t>
    </r>
    <r>
      <rPr>
        <sz val="11"/>
        <color theme="1"/>
        <rFont val="Calibri"/>
        <family val="2"/>
        <scheme val="minor"/>
      </rPr>
      <t xml:space="preserve">sponsored </t>
    </r>
    <r>
      <rPr>
        <b/>
        <sz val="11"/>
        <color theme="1"/>
        <rFont val="Calibri"/>
        <family val="2"/>
        <scheme val="minor"/>
      </rPr>
      <t xml:space="preserve">Cambodia </t>
    </r>
    <r>
      <rPr>
        <sz val="11"/>
        <color theme="1"/>
        <rFont val="Calibri"/>
        <family val="2"/>
        <scheme val="minor"/>
      </rPr>
      <t>events?</t>
    </r>
  </si>
  <si>
    <r>
      <rPr>
        <b/>
        <sz val="11"/>
        <color theme="1"/>
        <rFont val="Calibri"/>
        <family val="2"/>
        <scheme val="minor"/>
      </rPr>
      <t xml:space="preserve">City </t>
    </r>
    <r>
      <rPr>
        <sz val="11"/>
        <color theme="1"/>
        <rFont val="Calibri"/>
        <family val="2"/>
        <scheme val="minor"/>
      </rPr>
      <t xml:space="preserve">with most </t>
    </r>
    <r>
      <rPr>
        <u/>
        <sz val="11"/>
        <color theme="1"/>
        <rFont val="Calibri"/>
        <family val="2"/>
        <scheme val="minor"/>
      </rPr>
      <t xml:space="preserve">sales </t>
    </r>
    <r>
      <rPr>
        <sz val="11"/>
        <color theme="1"/>
        <rFont val="Calibri"/>
        <family val="2"/>
        <scheme val="minor"/>
      </rPr>
      <t xml:space="preserve">for </t>
    </r>
    <r>
      <rPr>
        <b/>
        <sz val="11"/>
        <color theme="1"/>
        <rFont val="Calibri"/>
        <family val="2"/>
        <scheme val="minor"/>
      </rPr>
      <t>Madonna (singer)</t>
    </r>
    <r>
      <rPr>
        <sz val="11"/>
        <color theme="1"/>
        <rFont val="Calibri"/>
        <family val="2"/>
        <scheme val="minor"/>
      </rPr>
      <t>? How much</t>
    </r>
  </si>
  <si>
    <r>
      <rPr>
        <b/>
        <sz val="11"/>
        <color theme="1"/>
        <rFont val="Calibri"/>
        <family val="2"/>
        <scheme val="minor"/>
      </rPr>
      <t xml:space="preserve">City </t>
    </r>
    <r>
      <rPr>
        <sz val="11"/>
        <color theme="1"/>
        <rFont val="Calibri"/>
        <family val="2"/>
        <scheme val="minor"/>
      </rPr>
      <t xml:space="preserve">with most </t>
    </r>
    <r>
      <rPr>
        <u/>
        <sz val="11"/>
        <color theme="1"/>
        <rFont val="Calibri"/>
        <family val="2"/>
        <scheme val="minor"/>
      </rPr>
      <t xml:space="preserve">sales </t>
    </r>
    <r>
      <rPr>
        <sz val="11"/>
        <color theme="1"/>
        <rFont val="Calibri"/>
        <family val="2"/>
        <scheme val="minor"/>
      </rPr>
      <t xml:space="preserve">for </t>
    </r>
    <r>
      <rPr>
        <b/>
        <sz val="11"/>
        <color theme="1"/>
        <rFont val="Calibri"/>
        <family val="2"/>
        <scheme val="minor"/>
      </rPr>
      <t>Madonna</t>
    </r>
    <r>
      <rPr>
        <sz val="11"/>
        <color theme="1"/>
        <rFont val="Calibri"/>
        <family val="2"/>
        <scheme val="minor"/>
      </rPr>
      <t xml:space="preserve"> &amp; </t>
    </r>
    <r>
      <rPr>
        <b/>
        <sz val="11"/>
        <color theme="1"/>
        <rFont val="Calibri"/>
        <family val="2"/>
        <scheme val="minor"/>
      </rPr>
      <t>Honda Sponsor</t>
    </r>
    <r>
      <rPr>
        <sz val="11"/>
        <color theme="1"/>
        <rFont val="Calibri"/>
        <family val="2"/>
        <scheme val="minor"/>
      </rPr>
      <t>? How much</t>
    </r>
  </si>
  <si>
    <t>Using Pivot tables, find the answers to the questions below. Once you have an answer, go back to zero, and add new items to the Pivot Table.</t>
  </si>
  <si>
    <r>
      <t xml:space="preserve">Total </t>
    </r>
    <r>
      <rPr>
        <u/>
        <sz val="11"/>
        <color theme="1"/>
        <rFont val="Calibri"/>
        <family val="2"/>
        <scheme val="minor"/>
      </rPr>
      <t xml:space="preserve">Female spectators </t>
    </r>
    <r>
      <rPr>
        <sz val="11"/>
        <color theme="1"/>
        <rFont val="Calibri"/>
        <family val="2"/>
        <scheme val="minor"/>
      </rPr>
      <t xml:space="preserve">for </t>
    </r>
    <r>
      <rPr>
        <b/>
        <sz val="11"/>
        <color theme="1"/>
        <rFont val="Calibri"/>
        <family val="2"/>
        <scheme val="minor"/>
      </rPr>
      <t>Phnom Penh (city)</t>
    </r>
    <r>
      <rPr>
        <sz val="11"/>
        <color theme="1"/>
        <rFont val="Calibri"/>
        <family val="2"/>
        <scheme val="minor"/>
      </rPr>
      <t>?</t>
    </r>
  </si>
  <si>
    <r>
      <t xml:space="preserve">Question. </t>
    </r>
    <r>
      <rPr>
        <b/>
        <sz val="11"/>
        <color theme="1"/>
        <rFont val="Calibri"/>
        <family val="2"/>
        <scheme val="minor"/>
      </rPr>
      <t>Category = bold</t>
    </r>
    <r>
      <rPr>
        <sz val="11"/>
        <color theme="1"/>
        <rFont val="Calibri"/>
        <family val="2"/>
        <scheme val="minor"/>
      </rPr>
      <t xml:space="preserve">, </t>
    </r>
    <r>
      <rPr>
        <u/>
        <sz val="11"/>
        <color theme="1"/>
        <rFont val="Calibri"/>
        <family val="2"/>
        <scheme val="minor"/>
      </rPr>
      <t>calculation = underline</t>
    </r>
  </si>
  <si>
    <r>
      <t xml:space="preserve">Total spectators (F+M) for </t>
    </r>
    <r>
      <rPr>
        <b/>
        <sz val="11"/>
        <color theme="1"/>
        <rFont val="Calibri"/>
        <family val="2"/>
        <scheme val="minor"/>
      </rPr>
      <t xml:space="preserve">Phnom Penh </t>
    </r>
    <r>
      <rPr>
        <sz val="11"/>
        <color theme="1"/>
        <rFont val="Calibri"/>
        <family val="2"/>
        <scheme val="minor"/>
      </rPr>
      <t xml:space="preserve">events in </t>
    </r>
    <r>
      <rPr>
        <b/>
        <sz val="11"/>
        <color theme="1"/>
        <rFont val="Calibri"/>
        <family val="2"/>
        <scheme val="minor"/>
      </rPr>
      <t>August</t>
    </r>
    <r>
      <rPr>
        <sz val="11"/>
        <color theme="1"/>
        <rFont val="Calibri"/>
        <family val="2"/>
        <scheme val="minor"/>
      </rPr>
      <t>?</t>
    </r>
  </si>
  <si>
    <t>Avg of orders to nearest 10. Click for table. Linked to above</t>
  </si>
  <si>
    <t>Same as above, but standalone</t>
  </si>
  <si>
    <t>=IFERROR()</t>
  </si>
  <si>
    <t>Does nothing except replacing with error with value</t>
  </si>
  <si>
    <t>Wrap around existing calculations in case of error</t>
  </si>
  <si>
    <t>Input 1</t>
  </si>
  <si>
    <t>Input 2</t>
  </si>
  <si>
    <t>Input 3 and beyond</t>
  </si>
  <si>
    <t>Formula (row by row usually)</t>
  </si>
  <si>
    <t>Usually 0, the value if its an error</t>
  </si>
  <si>
    <t>Type</t>
  </si>
  <si>
    <t>Aggregation</t>
  </si>
  <si>
    <t>Updates relative to present time</t>
  </si>
  <si>
    <t>Row by row</t>
  </si>
  <si>
    <t>Aggregation (returns one output from multiple cells)</t>
  </si>
  <si>
    <t>Wrapper</t>
  </si>
  <si>
    <t>NA</t>
  </si>
  <si>
    <t>Wrapper (use around existing function)</t>
  </si>
  <si>
    <t>% growth error = 0%</t>
  </si>
  <si>
    <t>Add females column &amp; calculate (Girls + Women)</t>
  </si>
  <si>
    <t>Sparklines &amp; data bars</t>
  </si>
  <si>
    <t>Don’t move me!</t>
  </si>
  <si>
    <t>https://vimeo.com/312433028</t>
  </si>
  <si>
    <t>2. #s below 4 in purple</t>
  </si>
  <si>
    <t>Flash fill</t>
  </si>
  <si>
    <t>Sex</t>
  </si>
  <si>
    <t>Email</t>
  </si>
  <si>
    <t>Last word</t>
  </si>
  <si>
    <t>Kristen Scott Thomas</t>
  </si>
  <si>
    <t>Wanda@cantemail.org</t>
  </si>
  <si>
    <t>Instructions</t>
  </si>
  <si>
    <t>Select col &amp; flash fill</t>
  </si>
  <si>
    <t>Flash fill, then correct the upper case</t>
  </si>
  <si>
    <t>Flash fill, correct the double barred last name, then correct the upper case</t>
  </si>
  <si>
    <t>Games</t>
  </si>
  <si>
    <t>Eva Lily</t>
  </si>
  <si>
    <t>Test@actor.org</t>
  </si>
  <si>
    <t>Chris EVANS</t>
  </si>
  <si>
    <t>Shielded@cap.org</t>
  </si>
  <si>
    <t>Robert Downey Jr</t>
  </si>
  <si>
    <t>iam@ironman.org</t>
  </si>
  <si>
    <t>Phones</t>
  </si>
  <si>
    <t>Scarlett JOhanssen</t>
  </si>
  <si>
    <t>blacknotblack@widow.org</t>
  </si>
  <si>
    <t>Tom Holland</t>
  </si>
  <si>
    <t>spider@man.org</t>
  </si>
  <si>
    <t>Chris Pratt</t>
  </si>
  <si>
    <t>Starlordman@guardians.org</t>
  </si>
  <si>
    <t>Wasp@avengers.net</t>
  </si>
  <si>
    <t>Catherine Zeta Jones</t>
  </si>
  <si>
    <t>Zorro@woman.net</t>
  </si>
  <si>
    <t>Classic Excel</t>
  </si>
  <si>
    <t>Modern Excel</t>
  </si>
  <si>
    <t>Duplicates</t>
  </si>
  <si>
    <t>1. Highlight: Stock</t>
  </si>
  <si>
    <t>2. Product # &amp; center</t>
  </si>
  <si>
    <t>3. Make a list of unique cities</t>
  </si>
  <si>
    <t>Data Validation</t>
  </si>
  <si>
    <t>Paste values and Number formatting</t>
  </si>
  <si>
    <t>Freeze panes (the one with no arrow after)</t>
  </si>
  <si>
    <t>XLOOKUP</t>
  </si>
  <si>
    <t>=XLOOKUP(C56,$G$45:$G$50,$H$45:$H$50)</t>
  </si>
  <si>
    <t>=XLOOKUP(C57,$G$45:$G$50,$H$45:$H$50)</t>
  </si>
  <si>
    <t>=XLOOKUP(C58,$G$45:$G$50,$H$45:$H$50)</t>
  </si>
  <si>
    <t>Flash Fill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</si>
</sst>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6" formatCode="&quot;$&quot;#,##0;[Red]\-&quot;$&quot;#,##0"/>
    <numFmt numFmtId="44" formatCode="_-&quot;$&quot;* #,##0.00_-;\-&quot;$&quot;* #,##0.00_-;_-&quot;$&quot;* &quot;-&quot;??_-;_-@_-"/>
    <numFmt numFmtId="43" formatCode="_-* #,##0.00_-;\-* #,##0.00_-;_-* &quot;-&quot;??_-;_-@_-"/>
    <numFmt numFmtId="164" formatCode="_(* #,##0.00_);_(* \(#,##0.00\);_(* &quot;-&quot;??_);_(@_)"/>
    <numFmt numFmtId="165" formatCode="#,##0;\(#,##0\)"/>
    <numFmt numFmtId="166" formatCode="_(* #,##0_);_(* \(#,##0\);_(* &quot;-&quot;_);_(@_)"/>
    <numFmt numFmtId="167" formatCode="_-* #,##0_-;\-* #,##0_-;_-* &quot;-&quot;??_-;_-@_-"/>
    <numFmt numFmtId="168" formatCode="[$-C09]dd\-mmmm\-yyyy;@"/>
    <numFmt numFmtId="169" formatCode="dd/mm/yyyy;@"/>
    <numFmt numFmtId="170" formatCode="_-[$$-409]* #,##0.00_ ;_-[$$-409]* \-#,##0.00\ ;_-[$$-409]* &quot;-&quot;??_ ;_-@_ "/>
  </numFmts>
  <fonts count="33">
    <font>
      <sz val="11"/>
      <color theme="1"/>
      <name val="Calibri"/>
      <family val="2"/>
      <scheme val="minor"/>
    </font>
    <font>
      <sz val="11"/>
      <color theme="1"/>
      <name val="Calibri"/>
      <family val="2"/>
      <scheme val="minor"/>
    </font>
    <font>
      <b/>
      <sz val="11"/>
      <color theme="1"/>
      <name val="Calibri"/>
      <family val="2"/>
      <scheme val="minor"/>
    </font>
    <font>
      <b/>
      <u/>
      <sz val="11"/>
      <color theme="1"/>
      <name val="Calibri"/>
      <family val="2"/>
      <scheme val="minor"/>
    </font>
    <font>
      <u/>
      <sz val="11"/>
      <color theme="10"/>
      <name val="Calibri"/>
      <family val="2"/>
      <scheme val="minor"/>
    </font>
    <font>
      <u/>
      <sz val="11"/>
      <color theme="1"/>
      <name val="Calibri"/>
      <family val="2"/>
      <scheme val="minor"/>
    </font>
    <font>
      <u/>
      <sz val="11"/>
      <color rgb="FF11BB39"/>
      <name val="Verdana"/>
      <family val="2"/>
    </font>
    <font>
      <b/>
      <i/>
      <u/>
      <sz val="11"/>
      <color theme="1"/>
      <name val="Calibri"/>
      <family val="2"/>
      <scheme val="minor"/>
    </font>
    <font>
      <sz val="11"/>
      <name val="Calibri"/>
      <family val="2"/>
      <scheme val="minor"/>
    </font>
    <font>
      <i/>
      <sz val="11"/>
      <color theme="1"/>
      <name val="Calibri"/>
      <family val="2"/>
      <scheme val="minor"/>
    </font>
    <font>
      <sz val="14"/>
      <name val="Arial"/>
      <family val="2"/>
    </font>
    <font>
      <b/>
      <sz val="11"/>
      <color theme="0"/>
      <name val="Calibri"/>
      <family val="2"/>
      <scheme val="minor"/>
    </font>
    <font>
      <i/>
      <u/>
      <sz val="11"/>
      <color theme="1"/>
      <name val="Calibri"/>
      <family val="2"/>
      <scheme val="minor"/>
    </font>
    <font>
      <b/>
      <u/>
      <sz val="11"/>
      <color theme="0"/>
      <name val="Calibri"/>
      <family val="2"/>
      <scheme val="minor"/>
    </font>
    <font>
      <b/>
      <i/>
      <sz val="11"/>
      <color theme="1"/>
      <name val="Calibri"/>
      <family val="2"/>
      <scheme val="minor"/>
    </font>
    <font>
      <sz val="11"/>
      <color theme="1"/>
      <name val="Wingdings"/>
      <charset val="2"/>
    </font>
    <font>
      <b/>
      <sz val="11"/>
      <name val="Calibri"/>
      <family val="2"/>
      <scheme val="minor"/>
    </font>
    <font>
      <u/>
      <sz val="11"/>
      <color theme="1"/>
      <name val="Verdana"/>
      <family val="2"/>
    </font>
    <font>
      <sz val="10"/>
      <name val="Arial"/>
      <family val="2"/>
    </font>
    <font>
      <b/>
      <u/>
      <sz val="14"/>
      <color rgb="FF11BB39"/>
      <name val="Calibri"/>
      <family val="2"/>
      <scheme val="minor"/>
    </font>
    <font>
      <sz val="11"/>
      <color rgb="FF9C6500"/>
      <name val="Calibri"/>
      <family val="2"/>
      <scheme val="minor"/>
    </font>
    <font>
      <u/>
      <sz val="11"/>
      <color theme="10"/>
      <name val="Calibri"/>
      <family val="2"/>
    </font>
    <font>
      <b/>
      <u/>
      <sz val="11"/>
      <color rgb="FF000000"/>
      <name val="Calibri"/>
      <family val="2"/>
      <scheme val="minor"/>
    </font>
    <font>
      <sz val="11"/>
      <color rgb="FF000000"/>
      <name val="Calibri"/>
      <family val="2"/>
      <scheme val="minor"/>
    </font>
    <font>
      <sz val="11"/>
      <color theme="1"/>
      <name val="Calibri"/>
      <family val="2"/>
    </font>
    <font>
      <sz val="9.35"/>
      <color theme="1"/>
      <name val="Calibri"/>
      <family val="2"/>
    </font>
    <font>
      <b/>
      <sz val="11"/>
      <color theme="0"/>
      <name val="Calibri"/>
      <family val="2"/>
    </font>
    <font>
      <sz val="16"/>
      <color rgb="FF000000"/>
      <name val="AR BLANCA"/>
    </font>
    <font>
      <sz val="11"/>
      <color rgb="FFFF0000"/>
      <name val="Calibri"/>
      <family val="2"/>
      <scheme val="minor"/>
    </font>
    <font>
      <sz val="20"/>
      <color theme="1"/>
      <name val="Wingdings"/>
      <charset val="2"/>
    </font>
    <font>
      <b/>
      <sz val="11"/>
      <color rgb="FF000000"/>
      <name val="Calibri"/>
      <family val="2"/>
      <scheme val="minor"/>
    </font>
    <font>
      <b/>
      <i/>
      <u/>
      <sz val="11"/>
      <name val="Calibri"/>
      <family val="2"/>
      <scheme val="minor"/>
    </font>
    <font>
      <sz val="11"/>
      <color rgb="FF006100"/>
      <name val="Calibri"/>
      <family val="2"/>
      <scheme val="minor"/>
    </font>
  </fonts>
  <fills count="45">
    <fill>
      <patternFill patternType="none"/>
    </fill>
    <fill>
      <patternFill patternType="gray125"/>
    </fill>
    <fill>
      <patternFill patternType="solid">
        <fgColor theme="9" tint="0.39997558519241921"/>
        <bgColor indexed="64"/>
      </patternFill>
    </fill>
    <fill>
      <patternFill patternType="solid">
        <fgColor theme="1"/>
        <bgColor theme="1"/>
      </patternFill>
    </fill>
    <fill>
      <patternFill patternType="solid">
        <fgColor rgb="FF11BB39"/>
        <bgColor indexed="64"/>
      </patternFill>
    </fill>
    <fill>
      <patternFill patternType="solid">
        <fgColor rgb="FF8FF5A7"/>
        <bgColor indexed="64"/>
      </patternFill>
    </fill>
    <fill>
      <patternFill patternType="solid">
        <fgColor theme="5" tint="0.39997558519241921"/>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7" tint="0.39997558519241921"/>
        <bgColor indexed="64"/>
      </patternFill>
    </fill>
    <fill>
      <patternFill patternType="solid">
        <fgColor rgb="FFFFEB9C"/>
      </patternFill>
    </fill>
    <fill>
      <patternFill patternType="solid">
        <fgColor theme="4"/>
        <bgColor theme="4"/>
      </patternFill>
    </fill>
    <fill>
      <patternFill patternType="solid">
        <fgColor theme="4" tint="0.79998168889431442"/>
        <bgColor theme="4" tint="0.79998168889431442"/>
      </patternFill>
    </fill>
    <fill>
      <patternFill patternType="solid">
        <fgColor theme="8"/>
        <bgColor theme="8"/>
      </patternFill>
    </fill>
    <fill>
      <patternFill patternType="solid">
        <fgColor theme="2" tint="-0.249977111117893"/>
        <bgColor indexed="64"/>
      </patternFill>
    </fill>
    <fill>
      <patternFill patternType="solid">
        <fgColor theme="1" tint="0.34998626667073579"/>
        <bgColor indexed="64"/>
      </patternFill>
    </fill>
    <fill>
      <patternFill patternType="solid">
        <fgColor theme="4" tint="0.59999389629810485"/>
        <bgColor theme="4" tint="0.59999389629810485"/>
      </patternFill>
    </fill>
    <fill>
      <patternFill patternType="solid">
        <fgColor theme="5"/>
        <bgColor theme="5"/>
      </patternFill>
    </fill>
    <fill>
      <patternFill patternType="solid">
        <fgColor theme="5" tint="0.79998168889431442"/>
        <bgColor theme="5" tint="0.79998168889431442"/>
      </patternFill>
    </fill>
    <fill>
      <patternFill patternType="solid">
        <fgColor theme="7"/>
        <bgColor theme="7"/>
      </patternFill>
    </fill>
    <fill>
      <patternFill patternType="solid">
        <fgColor rgb="FFFFFF00"/>
        <bgColor indexed="64"/>
      </patternFill>
    </fill>
    <fill>
      <patternFill patternType="solid">
        <fgColor theme="6" tint="0.39997558519241921"/>
        <bgColor indexed="64"/>
      </patternFill>
    </fill>
    <fill>
      <patternFill patternType="solid">
        <fgColor theme="9" tint="0.79998168889431442"/>
        <bgColor theme="9" tint="0.79998168889431442"/>
      </patternFill>
    </fill>
    <fill>
      <patternFill patternType="solid">
        <fgColor theme="8" tint="0.59999389629810485"/>
        <bgColor indexed="64"/>
      </patternFill>
    </fill>
    <fill>
      <patternFill patternType="solid">
        <fgColor theme="9"/>
        <bgColor theme="9"/>
      </patternFill>
    </fill>
    <fill>
      <patternFill patternType="solid">
        <fgColor theme="9" tint="0.59999389629810485"/>
        <bgColor theme="9" tint="0.59999389629810485"/>
      </patternFill>
    </fill>
    <fill>
      <patternFill patternType="solid">
        <fgColor theme="5" tint="0.59999389629810485"/>
        <bgColor indexed="64"/>
      </patternFill>
    </fill>
    <fill>
      <patternFill patternType="solid">
        <fgColor theme="0" tint="-0.14999847407452621"/>
        <bgColor theme="0" tint="-0.14999847407452621"/>
      </patternFill>
    </fill>
    <fill>
      <patternFill patternType="solid">
        <fgColor theme="0" tint="-0.34998626667073579"/>
        <bgColor indexed="64"/>
      </patternFill>
    </fill>
    <fill>
      <patternFill patternType="solid">
        <fgColor theme="8" tint="-0.499984740745262"/>
        <bgColor theme="6"/>
      </patternFill>
    </fill>
    <fill>
      <patternFill patternType="solid">
        <fgColor theme="6"/>
        <bgColor theme="6"/>
      </patternFill>
    </fill>
    <fill>
      <patternFill patternType="solid">
        <fgColor rgb="FF7030A0"/>
        <bgColor indexed="64"/>
      </patternFill>
    </fill>
    <fill>
      <patternFill patternType="solid">
        <fgColor theme="5" tint="0.59999389629810485"/>
        <bgColor theme="5" tint="0.59999389629810485"/>
      </patternFill>
    </fill>
    <fill>
      <patternFill patternType="solid">
        <fgColor theme="6" tint="0.79998168889431442"/>
        <bgColor theme="6" tint="0.79998168889431442"/>
      </patternFill>
    </fill>
    <fill>
      <patternFill patternType="solid">
        <fgColor theme="6" tint="0.59999389629810485"/>
        <bgColor theme="6" tint="0.59999389629810485"/>
      </patternFill>
    </fill>
    <fill>
      <patternFill patternType="solid">
        <fgColor theme="5" tint="0.79998168889431442"/>
        <bgColor indexed="64"/>
      </patternFill>
    </fill>
    <fill>
      <patternFill patternType="solid">
        <fgColor theme="6" tint="-0.249977111117893"/>
        <bgColor indexed="64"/>
      </patternFill>
    </fill>
    <fill>
      <patternFill patternType="solid">
        <fgColor theme="7" tint="0.59999389629810485"/>
        <bgColor indexed="64"/>
      </patternFill>
    </fill>
    <fill>
      <patternFill patternType="solid">
        <fgColor theme="0"/>
        <bgColor indexed="64"/>
      </patternFill>
    </fill>
    <fill>
      <patternFill patternType="solid">
        <fgColor rgb="FFC6EFCE"/>
      </patternFill>
    </fill>
    <fill>
      <patternFill patternType="solid">
        <fgColor theme="8" tint="0.79998168889431442"/>
        <bgColor indexed="64"/>
      </patternFill>
    </fill>
    <fill>
      <patternFill patternType="solid">
        <fgColor theme="9" tint="0.59999389629810485"/>
        <bgColor indexed="64"/>
      </patternFill>
    </fill>
    <fill>
      <patternFill patternType="solid">
        <fgColor theme="7" tint="0.79998168889431442"/>
        <bgColor indexed="64"/>
      </patternFill>
    </fill>
    <fill>
      <patternFill patternType="solid">
        <fgColor theme="4" tint="0.59999389629810485"/>
        <bgColor indexed="64"/>
      </patternFill>
    </fill>
    <fill>
      <patternFill patternType="solid">
        <fgColor rgb="FFC6E6A2"/>
        <bgColor theme="6"/>
      </patternFill>
    </fill>
  </fills>
  <borders count="88">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double">
        <color indexed="64"/>
      </bottom>
      <diagonal/>
    </border>
    <border>
      <left/>
      <right/>
      <top style="medium">
        <color theme="0"/>
      </top>
      <bottom/>
      <diagonal/>
    </border>
    <border>
      <left/>
      <right/>
      <top style="thin">
        <color indexed="64"/>
      </top>
      <bottom/>
      <diagonal/>
    </border>
    <border>
      <left style="thin">
        <color theme="0"/>
      </left>
      <right/>
      <top style="thin">
        <color theme="0"/>
      </top>
      <bottom/>
      <diagonal/>
    </border>
    <border>
      <left style="thin">
        <color theme="0"/>
      </left>
      <right/>
      <top/>
      <bottom/>
      <diagonal/>
    </border>
    <border>
      <left/>
      <right/>
      <top style="thick">
        <color theme="0"/>
      </top>
      <bottom/>
      <diagonal/>
    </border>
    <border>
      <left style="thin">
        <color theme="0"/>
      </left>
      <right/>
      <top style="thick">
        <color theme="0"/>
      </top>
      <bottom/>
      <diagonal/>
    </border>
    <border>
      <left/>
      <right/>
      <top style="thin">
        <color theme="0"/>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right/>
      <top style="thin">
        <color theme="1"/>
      </top>
      <bottom style="thin">
        <color theme="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theme="4" tint="0.39997558519241921"/>
      </left>
      <right/>
      <top style="thin">
        <color theme="4" tint="0.39997558519241921"/>
      </top>
      <bottom/>
      <diagonal/>
    </border>
    <border>
      <left/>
      <right/>
      <top style="thin">
        <color theme="4" tint="0.39997558519241921"/>
      </top>
      <bottom/>
      <diagonal/>
    </border>
    <border>
      <left/>
      <right style="thin">
        <color theme="4" tint="0.39997558519241921"/>
      </right>
      <top style="thin">
        <color theme="4" tint="0.39997558519241921"/>
      </top>
      <bottom/>
      <diagonal/>
    </border>
    <border>
      <left style="thin">
        <color theme="4" tint="0.39997558519241921"/>
      </left>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style="thin">
        <color theme="0"/>
      </left>
      <right/>
      <top style="thin">
        <color indexed="64"/>
      </top>
      <bottom/>
      <diagonal/>
    </border>
    <border>
      <left style="thin">
        <color theme="0"/>
      </left>
      <right/>
      <top style="thin">
        <color indexed="64"/>
      </top>
      <bottom style="thin">
        <color indexed="64"/>
      </bottom>
      <diagonal/>
    </border>
    <border>
      <left/>
      <right style="thin">
        <color theme="1"/>
      </right>
      <top style="thin">
        <color theme="1"/>
      </top>
      <bottom style="thin">
        <color theme="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theme="1"/>
      </top>
      <bottom/>
      <diagonal/>
    </border>
    <border>
      <left style="thin">
        <color indexed="64"/>
      </left>
      <right/>
      <top/>
      <bottom/>
      <diagonal/>
    </border>
    <border>
      <left/>
      <right style="thin">
        <color indexed="64"/>
      </right>
      <top/>
      <bottom/>
      <diagonal/>
    </border>
    <border>
      <left style="thin">
        <color theme="1"/>
      </left>
      <right/>
      <top style="thin">
        <color theme="1"/>
      </top>
      <bottom style="thin">
        <color theme="1"/>
      </bottom>
      <diagonal/>
    </border>
    <border>
      <left style="thin">
        <color indexed="64"/>
      </left>
      <right style="thin">
        <color indexed="64"/>
      </right>
      <top/>
      <bottom/>
      <diagonal/>
    </border>
    <border>
      <left/>
      <right/>
      <top/>
      <bottom style="medium">
        <color theme="1"/>
      </bottom>
      <diagonal/>
    </border>
    <border>
      <left style="thin">
        <color theme="6"/>
      </left>
      <right/>
      <top style="thin">
        <color theme="6"/>
      </top>
      <bottom/>
      <diagonal/>
    </border>
    <border>
      <left style="thin">
        <color theme="9"/>
      </left>
      <right/>
      <top style="thin">
        <color theme="9"/>
      </top>
      <bottom/>
      <diagonal/>
    </border>
    <border>
      <left style="thin">
        <color theme="9"/>
      </left>
      <right style="thin">
        <color theme="9"/>
      </right>
      <top style="thin">
        <color theme="9"/>
      </top>
      <bottom/>
      <diagonal/>
    </border>
    <border>
      <left style="thin">
        <color theme="6"/>
      </left>
      <right/>
      <top style="medium">
        <color theme="6"/>
      </top>
      <bottom/>
      <diagonal/>
    </border>
    <border>
      <left style="thin">
        <color theme="9"/>
      </left>
      <right/>
      <top style="medium">
        <color theme="9"/>
      </top>
      <bottom/>
      <diagonal/>
    </border>
    <border>
      <left style="thin">
        <color theme="9"/>
      </left>
      <right style="thin">
        <color theme="9"/>
      </right>
      <top style="medium">
        <color theme="9"/>
      </top>
      <bottom/>
      <diagonal/>
    </border>
    <border>
      <left style="thin">
        <color theme="9"/>
      </left>
      <right/>
      <top style="thin">
        <color theme="9"/>
      </top>
      <bottom style="thin">
        <color theme="9"/>
      </bottom>
      <diagonal/>
    </border>
    <border>
      <left style="thin">
        <color theme="9"/>
      </left>
      <right style="thin">
        <color theme="9"/>
      </right>
      <top style="thin">
        <color theme="9"/>
      </top>
      <bottom style="thin">
        <color theme="9"/>
      </bottom>
      <diagonal/>
    </border>
    <border>
      <left style="thin">
        <color theme="6"/>
      </left>
      <right/>
      <top style="thin">
        <color theme="6"/>
      </top>
      <bottom style="thin">
        <color theme="6"/>
      </bottom>
      <diagonal/>
    </border>
    <border>
      <left/>
      <right/>
      <top style="thin">
        <color theme="6"/>
      </top>
      <bottom/>
      <diagonal/>
    </border>
    <border>
      <left/>
      <right style="thin">
        <color theme="6"/>
      </right>
      <top style="thin">
        <color theme="6"/>
      </top>
      <bottom style="thin">
        <color theme="6"/>
      </bottom>
      <diagonal/>
    </border>
    <border>
      <left/>
      <right/>
      <top style="thin">
        <color theme="6"/>
      </top>
      <bottom style="thin">
        <color theme="6"/>
      </bottom>
      <diagonal/>
    </border>
    <border>
      <left/>
      <right style="thin">
        <color theme="6"/>
      </right>
      <top style="thin">
        <color theme="6"/>
      </top>
      <bottom/>
      <diagonal/>
    </border>
    <border>
      <left/>
      <right style="thin">
        <color theme="1"/>
      </right>
      <top style="thin">
        <color theme="1"/>
      </top>
      <bottom/>
      <diagonal/>
    </border>
    <border>
      <left/>
      <right/>
      <top style="thin">
        <color theme="1"/>
      </top>
      <bottom/>
      <diagonal/>
    </border>
    <border>
      <left style="thin">
        <color theme="1"/>
      </left>
      <right/>
      <top style="thin">
        <color theme="1"/>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theme="5"/>
      </left>
      <right/>
      <top style="thin">
        <color theme="5"/>
      </top>
      <bottom/>
      <diagonal/>
    </border>
    <border>
      <left/>
      <right/>
      <top style="thin">
        <color theme="5"/>
      </top>
      <bottom/>
      <diagonal/>
    </border>
    <border>
      <left/>
      <right style="thin">
        <color theme="5"/>
      </right>
      <top style="thin">
        <color theme="5"/>
      </top>
      <bottom/>
      <diagonal/>
    </border>
    <border>
      <left style="thin">
        <color theme="5"/>
      </left>
      <right/>
      <top style="thin">
        <color theme="5"/>
      </top>
      <bottom style="thin">
        <color theme="5"/>
      </bottom>
      <diagonal/>
    </border>
    <border>
      <left/>
      <right/>
      <top style="thin">
        <color theme="5"/>
      </top>
      <bottom style="thin">
        <color theme="5"/>
      </bottom>
      <diagonal/>
    </border>
    <border>
      <left/>
      <right style="thin">
        <color theme="5"/>
      </right>
      <top style="thin">
        <color theme="5"/>
      </top>
      <bottom style="thin">
        <color theme="5"/>
      </bottom>
      <diagonal/>
    </border>
  </borders>
  <cellStyleXfs count="14">
    <xf numFmtId="0" fontId="0" fillId="0" borderId="0"/>
    <xf numFmtId="0" fontId="4" fillId="0" borderId="0" applyNumberFormat="0" applyFill="0" applyBorder="0" applyAlignment="0" applyProtection="0"/>
    <xf numFmtId="0" fontId="10" fillId="0" borderId="0"/>
    <xf numFmtId="164" fontId="10" fillId="0" borderId="0" applyFont="0" applyFill="0" applyBorder="0" applyAlignment="0" applyProtection="0"/>
    <xf numFmtId="0" fontId="18" fillId="0" borderId="0"/>
    <xf numFmtId="44" fontId="18" fillId="0" borderId="0" applyFont="0" applyFill="0" applyBorder="0" applyAlignment="0" applyProtection="0"/>
    <xf numFmtId="43" fontId="1" fillId="0" borderId="0" applyFont="0" applyFill="0" applyBorder="0" applyAlignment="0" applyProtection="0"/>
    <xf numFmtId="0" fontId="20" fillId="10" borderId="0" applyNumberFormat="0" applyBorder="0" applyAlignment="0" applyProtection="0"/>
    <xf numFmtId="0" fontId="21" fillId="0" borderId="0" applyNumberFormat="0" applyFill="0" applyBorder="0" applyAlignment="0" applyProtection="0">
      <alignment vertical="top"/>
      <protection locked="0"/>
    </xf>
    <xf numFmtId="166" fontId="1" fillId="0" borderId="0" applyFont="0" applyFill="0" applyBorder="0" applyAlignment="0" applyProtection="0"/>
    <xf numFmtId="0" fontId="4" fillId="0" borderId="0" applyNumberForma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0" fontId="32" fillId="39" borderId="0" applyNumberFormat="0" applyBorder="0" applyAlignment="0" applyProtection="0"/>
  </cellStyleXfs>
  <cellXfs count="524">
    <xf numFmtId="0" fontId="0" fillId="0" borderId="0" xfId="0"/>
    <xf numFmtId="0" fontId="3" fillId="0" borderId="0" xfId="0" applyFont="1"/>
    <xf numFmtId="0" fontId="5" fillId="0" borderId="0" xfId="0" applyFont="1"/>
    <xf numFmtId="0" fontId="5" fillId="0" borderId="0" xfId="0" applyFont="1" applyAlignment="1">
      <alignment wrapText="1"/>
    </xf>
    <xf numFmtId="17" fontId="6" fillId="0" borderId="0" xfId="0" applyNumberFormat="1" applyFont="1"/>
    <xf numFmtId="0" fontId="2" fillId="0" borderId="0" xfId="0" applyFont="1"/>
    <xf numFmtId="0" fontId="0" fillId="0" borderId="0" xfId="0" applyAlignment="1">
      <alignment wrapText="1"/>
    </xf>
    <xf numFmtId="0" fontId="0" fillId="0" borderId="0" xfId="0" quotePrefix="1"/>
    <xf numFmtId="0" fontId="9" fillId="0" borderId="0" xfId="0" applyFont="1"/>
    <xf numFmtId="9" fontId="0" fillId="0" borderId="0" xfId="0" applyNumberFormat="1"/>
    <xf numFmtId="165" fontId="0" fillId="0" borderId="0" xfId="0" applyNumberFormat="1"/>
    <xf numFmtId="165" fontId="7" fillId="0" borderId="0" xfId="0" applyNumberFormat="1" applyFont="1"/>
    <xf numFmtId="165" fontId="5" fillId="0" borderId="0" xfId="0" applyNumberFormat="1" applyFont="1" applyAlignment="1">
      <alignment wrapText="1"/>
    </xf>
    <xf numFmtId="0" fontId="12" fillId="0" borderId="0" xfId="0" applyFont="1"/>
    <xf numFmtId="0" fontId="14" fillId="0" borderId="0" xfId="0" applyFont="1"/>
    <xf numFmtId="3" fontId="0" fillId="0" borderId="0" xfId="0" applyNumberFormat="1"/>
    <xf numFmtId="165" fontId="0" fillId="0" borderId="3" xfId="0" applyNumberFormat="1" applyBorder="1"/>
    <xf numFmtId="0" fontId="0" fillId="0" borderId="0" xfId="0" applyAlignment="1">
      <alignment horizontal="center"/>
    </xf>
    <xf numFmtId="0" fontId="4" fillId="0" borderId="0" xfId="1"/>
    <xf numFmtId="0" fontId="0" fillId="0" borderId="1" xfId="0" applyBorder="1"/>
    <xf numFmtId="0" fontId="13" fillId="0" borderId="0" xfId="0" applyFont="1" applyAlignment="1">
      <alignment wrapText="1"/>
    </xf>
    <xf numFmtId="0" fontId="7" fillId="0" borderId="0" xfId="0" applyFont="1"/>
    <xf numFmtId="12" fontId="0" fillId="0" borderId="0" xfId="0" applyNumberFormat="1"/>
    <xf numFmtId="0" fontId="11" fillId="3" borderId="0" xfId="0" applyFont="1" applyFill="1"/>
    <xf numFmtId="0" fontId="16" fillId="4" borderId="4" xfId="0" applyFont="1" applyFill="1" applyBorder="1"/>
    <xf numFmtId="0" fontId="16" fillId="5" borderId="0" xfId="0" applyFont="1" applyFill="1"/>
    <xf numFmtId="0" fontId="16" fillId="4" borderId="0" xfId="0" applyFont="1" applyFill="1"/>
    <xf numFmtId="4" fontId="0" fillId="0" borderId="0" xfId="0" applyNumberFormat="1"/>
    <xf numFmtId="0" fontId="0" fillId="7" borderId="0" xfId="0" applyFill="1"/>
    <xf numFmtId="0" fontId="0" fillId="0" borderId="0" xfId="0" applyAlignment="1">
      <alignment horizontal="left" vertical="center" wrapText="1"/>
    </xf>
    <xf numFmtId="165" fontId="9" fillId="0" borderId="0" xfId="0" applyNumberFormat="1" applyFont="1"/>
    <xf numFmtId="17" fontId="17" fillId="0" borderId="0" xfId="0" applyNumberFormat="1" applyFont="1"/>
    <xf numFmtId="0" fontId="9" fillId="0" borderId="0" xfId="0" applyFont="1" applyAlignment="1">
      <alignment horizontal="left"/>
    </xf>
    <xf numFmtId="165" fontId="2" fillId="0" borderId="0" xfId="0" applyNumberFormat="1" applyFont="1"/>
    <xf numFmtId="165" fontId="0" fillId="9" borderId="0" xfId="0" applyNumberFormat="1" applyFill="1"/>
    <xf numFmtId="0" fontId="0" fillId="8" borderId="0" xfId="0" applyFill="1"/>
    <xf numFmtId="0" fontId="0" fillId="0" borderId="0" xfId="0" applyAlignment="1">
      <alignment horizontal="center" wrapText="1"/>
    </xf>
    <xf numFmtId="17" fontId="19" fillId="0" borderId="0" xfId="0" applyNumberFormat="1" applyFont="1"/>
    <xf numFmtId="17" fontId="5" fillId="0" borderId="0" xfId="0" applyNumberFormat="1" applyFont="1"/>
    <xf numFmtId="0" fontId="0" fillId="0" borderId="0" xfId="0" applyAlignment="1">
      <alignment horizontal="center" vertical="center"/>
    </xf>
    <xf numFmtId="0" fontId="0" fillId="0" borderId="1" xfId="0" applyBorder="1" applyAlignment="1">
      <alignment wrapText="1"/>
    </xf>
    <xf numFmtId="165" fontId="2" fillId="0" borderId="3" xfId="0" applyNumberFormat="1" applyFont="1" applyBorder="1"/>
    <xf numFmtId="0" fontId="20" fillId="10" borderId="0" xfId="7"/>
    <xf numFmtId="0" fontId="22" fillId="0" borderId="0" xfId="0" applyFont="1"/>
    <xf numFmtId="165" fontId="3" fillId="0" borderId="0" xfId="0" applyNumberFormat="1" applyFont="1"/>
    <xf numFmtId="0" fontId="23" fillId="0" borderId="0" xfId="0" applyFont="1"/>
    <xf numFmtId="0" fontId="0" fillId="0" borderId="0" xfId="0" quotePrefix="1" applyAlignment="1">
      <alignment horizontal="center"/>
    </xf>
    <xf numFmtId="0" fontId="8" fillId="0" borderId="0" xfId="0" applyFont="1"/>
    <xf numFmtId="0" fontId="21" fillId="0" borderId="0" xfId="8" applyAlignment="1" applyProtection="1"/>
    <xf numFmtId="17" fontId="3" fillId="0" borderId="0" xfId="0" applyNumberFormat="1" applyFont="1"/>
    <xf numFmtId="0" fontId="4" fillId="0" borderId="0" xfId="8" applyFont="1" applyAlignment="1" applyProtection="1"/>
    <xf numFmtId="0" fontId="9" fillId="0" borderId="0" xfId="0" quotePrefix="1" applyFont="1" applyAlignment="1">
      <alignment wrapText="1"/>
    </xf>
    <xf numFmtId="0" fontId="2" fillId="0" borderId="0" xfId="0" applyFont="1" applyAlignment="1">
      <alignment horizontal="center" vertical="center"/>
    </xf>
    <xf numFmtId="0" fontId="3" fillId="0" borderId="0" xfId="0" applyFont="1" applyAlignment="1">
      <alignment horizontal="right" wrapText="1"/>
    </xf>
    <xf numFmtId="0" fontId="2" fillId="0" borderId="1" xfId="0" applyFont="1" applyBorder="1" applyAlignment="1">
      <alignment horizontal="center" vertical="center" wrapText="1"/>
    </xf>
    <xf numFmtId="0" fontId="13" fillId="0" borderId="0" xfId="0" applyFont="1" applyAlignment="1">
      <alignment horizontal="center" wrapText="1"/>
    </xf>
    <xf numFmtId="0" fontId="0" fillId="0" borderId="0" xfId="0" applyAlignment="1">
      <alignment horizontal="center" vertical="center" wrapText="1"/>
    </xf>
    <xf numFmtId="0" fontId="24" fillId="0" borderId="0" xfId="0" applyFont="1"/>
    <xf numFmtId="0" fontId="0" fillId="0" borderId="0" xfId="0" quotePrefix="1" applyAlignment="1">
      <alignment wrapText="1"/>
    </xf>
    <xf numFmtId="165" fontId="5" fillId="0" borderId="0" xfId="0" applyNumberFormat="1" applyFont="1"/>
    <xf numFmtId="165" fontId="0" fillId="7" borderId="0" xfId="0" applyNumberFormat="1" applyFill="1"/>
    <xf numFmtId="165" fontId="2" fillId="14" borderId="0" xfId="0" applyNumberFormat="1" applyFont="1" applyFill="1" applyAlignment="1">
      <alignment wrapText="1"/>
    </xf>
    <xf numFmtId="165" fontId="14" fillId="14" borderId="0" xfId="0" applyNumberFormat="1" applyFont="1" applyFill="1" applyAlignment="1">
      <alignment wrapText="1"/>
    </xf>
    <xf numFmtId="165" fontId="0" fillId="0" borderId="0" xfId="0" applyNumberFormat="1" applyAlignment="1">
      <alignment wrapText="1"/>
    </xf>
    <xf numFmtId="165" fontId="0" fillId="0" borderId="0" xfId="0" applyNumberFormat="1" applyAlignment="1">
      <alignment horizontal="right"/>
    </xf>
    <xf numFmtId="165" fontId="0" fillId="0" borderId="0" xfId="0" quotePrefix="1" applyNumberFormat="1"/>
    <xf numFmtId="165" fontId="9" fillId="7" borderId="0" xfId="0" applyNumberFormat="1" applyFont="1" applyFill="1" applyAlignment="1">
      <alignment wrapText="1"/>
    </xf>
    <xf numFmtId="165" fontId="9" fillId="0" borderId="0" xfId="0" applyNumberFormat="1" applyFont="1" applyAlignment="1">
      <alignment wrapText="1"/>
    </xf>
    <xf numFmtId="0" fontId="0" fillId="6" borderId="0" xfId="0" applyFill="1" applyAlignment="1">
      <alignment wrapText="1"/>
    </xf>
    <xf numFmtId="165" fontId="14" fillId="9" borderId="0" xfId="0" applyNumberFormat="1" applyFont="1" applyFill="1"/>
    <xf numFmtId="0" fontId="26" fillId="15" borderId="7" xfId="0" applyFont="1" applyFill="1" applyBorder="1" applyAlignment="1">
      <alignment wrapText="1"/>
    </xf>
    <xf numFmtId="0" fontId="26" fillId="15" borderId="7" xfId="0" applyFont="1" applyFill="1" applyBorder="1" applyAlignment="1">
      <alignment horizontal="center" vertical="center" wrapText="1"/>
    </xf>
    <xf numFmtId="0" fontId="9" fillId="7" borderId="0" xfId="0" applyFont="1" applyFill="1" applyAlignment="1">
      <alignment horizontal="right"/>
    </xf>
    <xf numFmtId="0" fontId="5" fillId="0" borderId="0" xfId="0" applyFont="1" applyAlignment="1">
      <alignment horizontal="right" wrapText="1"/>
    </xf>
    <xf numFmtId="0" fontId="12" fillId="0" borderId="0" xfId="0" applyFont="1" applyAlignment="1">
      <alignment wrapText="1"/>
    </xf>
    <xf numFmtId="15" fontId="0" fillId="0" borderId="0" xfId="0" applyNumberFormat="1"/>
    <xf numFmtId="0" fontId="9" fillId="0" borderId="0" xfId="0" applyFont="1" applyAlignment="1">
      <alignment horizontal="left" indent="1"/>
    </xf>
    <xf numFmtId="0" fontId="24" fillId="0" borderId="0" xfId="0" applyFont="1" applyProtection="1">
      <protection locked="0"/>
    </xf>
    <xf numFmtId="0" fontId="2" fillId="0" borderId="0" xfId="0" applyFont="1" applyAlignment="1">
      <alignment horizontal="right" wrapText="1"/>
    </xf>
    <xf numFmtId="0" fontId="27" fillId="0" borderId="11" xfId="0" applyFont="1" applyBorder="1" applyProtection="1">
      <protection locked="0"/>
    </xf>
    <xf numFmtId="0" fontId="27" fillId="0" borderId="16" xfId="0" applyFont="1" applyBorder="1" applyProtection="1">
      <protection locked="0"/>
    </xf>
    <xf numFmtId="0" fontId="2" fillId="0" borderId="0" xfId="0" applyFont="1" applyAlignment="1">
      <alignment horizontal="right"/>
    </xf>
    <xf numFmtId="0" fontId="0" fillId="0" borderId="23" xfId="0" applyBorder="1"/>
    <xf numFmtId="0" fontId="0" fillId="12" borderId="23" xfId="0" applyFill="1" applyBorder="1"/>
    <xf numFmtId="0" fontId="11" fillId="24" borderId="0" xfId="0" applyFont="1" applyFill="1" applyAlignment="1">
      <alignment wrapText="1"/>
    </xf>
    <xf numFmtId="0" fontId="11" fillId="24" borderId="7" xfId="0" applyFont="1" applyFill="1" applyBorder="1" applyAlignment="1">
      <alignment wrapText="1"/>
    </xf>
    <xf numFmtId="0" fontId="0" fillId="25" borderId="8" xfId="0" applyFill="1" applyBorder="1"/>
    <xf numFmtId="3" fontId="0" fillId="25" borderId="9" xfId="0" applyNumberFormat="1" applyFill="1" applyBorder="1"/>
    <xf numFmtId="0" fontId="0" fillId="22" borderId="10" xfId="0" applyFill="1" applyBorder="1"/>
    <xf numFmtId="3" fontId="0" fillId="22" borderId="6" xfId="0" applyNumberFormat="1" applyFill="1" applyBorder="1"/>
    <xf numFmtId="0" fontId="0" fillId="25" borderId="10" xfId="0" applyFill="1" applyBorder="1"/>
    <xf numFmtId="3" fontId="0" fillId="25" borderId="6" xfId="0" applyNumberFormat="1" applyFill="1" applyBorder="1"/>
    <xf numFmtId="0" fontId="2" fillId="0" borderId="10" xfId="0" applyFont="1" applyBorder="1"/>
    <xf numFmtId="165" fontId="0" fillId="0" borderId="29" xfId="0" applyNumberFormat="1" applyBorder="1"/>
    <xf numFmtId="165" fontId="0" fillId="0" borderId="7" xfId="0" applyNumberFormat="1" applyBorder="1"/>
    <xf numFmtId="165" fontId="0" fillId="0" borderId="30" xfId="0" applyNumberFormat="1" applyBorder="1"/>
    <xf numFmtId="165" fontId="0" fillId="23" borderId="1" xfId="0" applyNumberFormat="1" applyFill="1" applyBorder="1" applyAlignment="1">
      <alignment horizontal="center" vertical="center" wrapText="1"/>
    </xf>
    <xf numFmtId="0" fontId="0" fillId="0" borderId="3" xfId="0" applyBorder="1"/>
    <xf numFmtId="0" fontId="0" fillId="0" borderId="0" xfId="0" applyAlignment="1">
      <alignment horizontal="right"/>
    </xf>
    <xf numFmtId="0" fontId="0" fillId="26" borderId="1" xfId="0" applyFill="1" applyBorder="1" applyAlignment="1">
      <alignment wrapText="1"/>
    </xf>
    <xf numFmtId="0" fontId="0" fillId="0" borderId="1" xfId="0" applyBorder="1" applyAlignment="1">
      <alignment horizontal="center" vertical="center"/>
    </xf>
    <xf numFmtId="0" fontId="0" fillId="0" borderId="1" xfId="0" applyBorder="1" applyAlignment="1">
      <alignment horizontal="center"/>
    </xf>
    <xf numFmtId="0" fontId="0" fillId="26" borderId="38" xfId="0" applyFill="1" applyBorder="1" applyAlignment="1">
      <alignment wrapText="1"/>
    </xf>
    <xf numFmtId="0" fontId="0" fillId="26" borderId="39" xfId="0" applyFill="1" applyBorder="1" applyAlignment="1">
      <alignment wrapText="1"/>
    </xf>
    <xf numFmtId="0" fontId="0" fillId="0" borderId="37" xfId="0" applyBorder="1"/>
    <xf numFmtId="0" fontId="0" fillId="0" borderId="38" xfId="0" applyBorder="1" applyAlignment="1">
      <alignment horizontal="center" vertical="center"/>
    </xf>
    <xf numFmtId="0" fontId="0" fillId="0" borderId="39" xfId="0" applyBorder="1" applyAlignment="1">
      <alignment horizontal="center"/>
    </xf>
    <xf numFmtId="0" fontId="0" fillId="0" borderId="40" xfId="0" applyBorder="1" applyAlignment="1">
      <alignment horizontal="center" vertical="center"/>
    </xf>
    <xf numFmtId="0" fontId="0" fillId="0" borderId="41" xfId="0" applyBorder="1"/>
    <xf numFmtId="0" fontId="0" fillId="0" borderId="42" xfId="0" applyBorder="1" applyAlignment="1">
      <alignment horizontal="center" vertical="center"/>
    </xf>
    <xf numFmtId="0" fontId="0" fillId="0" borderId="43" xfId="0" applyBorder="1" applyAlignment="1">
      <alignment horizontal="center"/>
    </xf>
    <xf numFmtId="165" fontId="0" fillId="0" borderId="1" xfId="0" applyNumberFormat="1" applyBorder="1"/>
    <xf numFmtId="0" fontId="0" fillId="0" borderId="44" xfId="0" applyBorder="1"/>
    <xf numFmtId="0" fontId="0" fillId="0" borderId="46" xfId="0" applyBorder="1"/>
    <xf numFmtId="0" fontId="2" fillId="0" borderId="47" xfId="0" applyFont="1" applyBorder="1"/>
    <xf numFmtId="0" fontId="11" fillId="17" borderId="48" xfId="0" applyFont="1" applyFill="1" applyBorder="1"/>
    <xf numFmtId="0" fontId="8" fillId="27" borderId="0" xfId="0" applyFont="1" applyFill="1"/>
    <xf numFmtId="0" fontId="8" fillId="27" borderId="0" xfId="0" applyFont="1" applyFill="1" applyAlignment="1">
      <alignment horizontal="center"/>
    </xf>
    <xf numFmtId="9" fontId="8" fillId="27" borderId="0" xfId="0" applyNumberFormat="1" applyFont="1" applyFill="1"/>
    <xf numFmtId="6" fontId="8" fillId="0" borderId="0" xfId="0" applyNumberFormat="1" applyFont="1"/>
    <xf numFmtId="9" fontId="8" fillId="0" borderId="0" xfId="12" applyFont="1"/>
    <xf numFmtId="0" fontId="8" fillId="0" borderId="0" xfId="0" applyFont="1" applyAlignment="1">
      <alignment horizontal="center"/>
    </xf>
    <xf numFmtId="9" fontId="8" fillId="0" borderId="0" xfId="0" applyNumberFormat="1" applyFont="1"/>
    <xf numFmtId="0" fontId="11" fillId="17" borderId="0" xfId="0" applyFont="1" applyFill="1"/>
    <xf numFmtId="0" fontId="11" fillId="17" borderId="0" xfId="0" applyFont="1" applyFill="1" applyAlignment="1">
      <alignment horizontal="center"/>
    </xf>
    <xf numFmtId="9" fontId="11" fillId="17" borderId="0" xfId="0" applyNumberFormat="1" applyFont="1" applyFill="1"/>
    <xf numFmtId="6" fontId="0" fillId="26" borderId="1" xfId="0" applyNumberFormat="1" applyFill="1" applyBorder="1" applyAlignment="1">
      <alignment horizontal="center" vertical="center" wrapText="1"/>
    </xf>
    <xf numFmtId="0" fontId="4" fillId="0" borderId="0" xfId="1" applyAlignment="1">
      <alignment wrapText="1"/>
    </xf>
    <xf numFmtId="165" fontId="2" fillId="7" borderId="19" xfId="0" applyNumberFormat="1" applyFont="1" applyFill="1" applyBorder="1"/>
    <xf numFmtId="165" fontId="2" fillId="7" borderId="5" xfId="0" applyNumberFormat="1" applyFont="1" applyFill="1" applyBorder="1"/>
    <xf numFmtId="165" fontId="2" fillId="7" borderId="20" xfId="0" applyNumberFormat="1" applyFont="1" applyFill="1" applyBorder="1" applyAlignment="1">
      <alignment horizontal="center"/>
    </xf>
    <xf numFmtId="165" fontId="0" fillId="0" borderId="49" xfId="0" applyNumberFormat="1" applyBorder="1"/>
    <xf numFmtId="165" fontId="0" fillId="0" borderId="50" xfId="0" applyNumberFormat="1" applyBorder="1" applyAlignment="1">
      <alignment horizontal="center"/>
    </xf>
    <xf numFmtId="165" fontId="0" fillId="0" borderId="21" xfId="0" applyNumberFormat="1" applyBorder="1"/>
    <xf numFmtId="165" fontId="0" fillId="0" borderId="44" xfId="0" applyNumberFormat="1" applyBorder="1"/>
    <xf numFmtId="165" fontId="0" fillId="0" borderId="22" xfId="0" applyNumberFormat="1" applyBorder="1" applyAlignment="1">
      <alignment horizontal="center"/>
    </xf>
    <xf numFmtId="165" fontId="0" fillId="7" borderId="19" xfId="0" applyNumberFormat="1" applyFill="1" applyBorder="1"/>
    <xf numFmtId="165" fontId="0" fillId="0" borderId="50" xfId="0" applyNumberFormat="1" applyBorder="1"/>
    <xf numFmtId="165" fontId="0" fillId="0" borderId="22" xfId="0" applyNumberFormat="1" applyBorder="1"/>
    <xf numFmtId="0" fontId="0" fillId="0" borderId="32" xfId="0" applyBorder="1" applyAlignment="1">
      <alignment horizontal="center" vertical="center"/>
    </xf>
    <xf numFmtId="17" fontId="0" fillId="7" borderId="5" xfId="0" applyNumberFormat="1" applyFill="1" applyBorder="1" applyAlignment="1">
      <alignment wrapText="1"/>
    </xf>
    <xf numFmtId="17" fontId="0" fillId="7" borderId="20" xfId="0" applyNumberFormat="1" applyFill="1" applyBorder="1" applyAlignment="1">
      <alignment wrapText="1"/>
    </xf>
    <xf numFmtId="17" fontId="0" fillId="7" borderId="32" xfId="0" applyNumberFormat="1" applyFill="1" applyBorder="1" applyAlignment="1">
      <alignment wrapText="1"/>
    </xf>
    <xf numFmtId="165" fontId="0" fillId="0" borderId="52" xfId="0" applyNumberFormat="1" applyBorder="1"/>
    <xf numFmtId="165" fontId="0" fillId="0" borderId="33" xfId="0" applyNumberFormat="1" applyBorder="1"/>
    <xf numFmtId="165" fontId="0" fillId="0" borderId="47" xfId="0" applyNumberFormat="1" applyBorder="1"/>
    <xf numFmtId="165" fontId="0" fillId="0" borderId="45" xfId="0" applyNumberFormat="1" applyBorder="1"/>
    <xf numFmtId="165" fontId="0" fillId="0" borderId="46" xfId="0" applyNumberFormat="1" applyBorder="1"/>
    <xf numFmtId="0" fontId="0" fillId="27" borderId="0" xfId="0" applyFill="1" applyAlignment="1">
      <alignment wrapText="1"/>
    </xf>
    <xf numFmtId="0" fontId="0" fillId="0" borderId="0" xfId="0" applyAlignment="1">
      <alignment horizontal="left" vertical="center"/>
    </xf>
    <xf numFmtId="0" fontId="0" fillId="0" borderId="32" xfId="0" applyBorder="1" applyAlignment="1">
      <alignment horizontal="left" vertical="center"/>
    </xf>
    <xf numFmtId="0" fontId="13" fillId="13" borderId="48" xfId="0" applyFont="1" applyFill="1" applyBorder="1"/>
    <xf numFmtId="0" fontId="13" fillId="13" borderId="48" xfId="0" applyFont="1" applyFill="1" applyBorder="1" applyAlignment="1">
      <alignment wrapText="1"/>
    </xf>
    <xf numFmtId="0" fontId="0" fillId="27" borderId="48" xfId="0" applyFill="1" applyBorder="1"/>
    <xf numFmtId="0" fontId="12" fillId="27" borderId="48" xfId="0" applyFont="1" applyFill="1" applyBorder="1"/>
    <xf numFmtId="0" fontId="2" fillId="27" borderId="48" xfId="0" applyFont="1" applyFill="1" applyBorder="1" applyAlignment="1">
      <alignment wrapText="1"/>
    </xf>
    <xf numFmtId="165" fontId="0" fillId="27" borderId="0" xfId="0" applyNumberFormat="1" applyFill="1"/>
    <xf numFmtId="165" fontId="0" fillId="27" borderId="0" xfId="0" applyNumberFormat="1" applyFill="1" applyAlignment="1">
      <alignment wrapText="1"/>
    </xf>
    <xf numFmtId="165" fontId="5" fillId="27" borderId="0" xfId="0" applyNumberFormat="1" applyFont="1" applyFill="1" applyAlignment="1">
      <alignment wrapText="1"/>
    </xf>
    <xf numFmtId="0" fontId="0" fillId="27" borderId="0" xfId="0" applyFill="1"/>
    <xf numFmtId="0" fontId="12" fillId="27" borderId="0" xfId="0" applyFont="1" applyFill="1"/>
    <xf numFmtId="165" fontId="0" fillId="27" borderId="53" xfId="0" applyNumberFormat="1" applyFill="1" applyBorder="1"/>
    <xf numFmtId="0" fontId="0" fillId="27" borderId="53" xfId="0" applyFill="1" applyBorder="1" applyAlignment="1">
      <alignment wrapText="1"/>
    </xf>
    <xf numFmtId="0" fontId="0" fillId="27" borderId="53" xfId="0" applyFill="1" applyBorder="1"/>
    <xf numFmtId="0" fontId="2" fillId="0" borderId="0" xfId="0" applyFont="1" applyAlignment="1">
      <alignment wrapText="1"/>
    </xf>
    <xf numFmtId="0" fontId="11" fillId="13" borderId="48" xfId="0" applyFont="1" applyFill="1" applyBorder="1"/>
    <xf numFmtId="165" fontId="9" fillId="28" borderId="0" xfId="0" applyNumberFormat="1" applyFont="1" applyFill="1"/>
    <xf numFmtId="0" fontId="2" fillId="0" borderId="54" xfId="0" applyFont="1" applyBorder="1"/>
    <xf numFmtId="0" fontId="2" fillId="0" borderId="55" xfId="0" applyFont="1" applyBorder="1"/>
    <xf numFmtId="0" fontId="2" fillId="0" borderId="56" xfId="0" applyFont="1" applyBorder="1"/>
    <xf numFmtId="0" fontId="0" fillId="0" borderId="57" xfId="0" applyBorder="1"/>
    <xf numFmtId="14" fontId="0" fillId="0" borderId="57" xfId="0" applyNumberFormat="1" applyBorder="1"/>
    <xf numFmtId="167" fontId="0" fillId="0" borderId="57" xfId="6" applyNumberFormat="1" applyFont="1" applyBorder="1"/>
    <xf numFmtId="0" fontId="0" fillId="22" borderId="58" xfId="0" applyFill="1" applyBorder="1"/>
    <xf numFmtId="0" fontId="0" fillId="22" borderId="59" xfId="0" applyFill="1" applyBorder="1"/>
    <xf numFmtId="0" fontId="0" fillId="0" borderId="54" xfId="0" applyBorder="1"/>
    <xf numFmtId="14" fontId="0" fillId="0" borderId="54" xfId="0" applyNumberFormat="1" applyBorder="1"/>
    <xf numFmtId="167" fontId="0" fillId="0" borderId="54" xfId="6" applyNumberFormat="1" applyFont="1" applyBorder="1"/>
    <xf numFmtId="0" fontId="0" fillId="0" borderId="55" xfId="0" applyBorder="1"/>
    <xf numFmtId="0" fontId="0" fillId="0" borderId="56" xfId="0" applyBorder="1"/>
    <xf numFmtId="168" fontId="0" fillId="0" borderId="54" xfId="0" applyNumberFormat="1" applyBorder="1"/>
    <xf numFmtId="0" fontId="0" fillId="22" borderId="55" xfId="0" applyFill="1" applyBorder="1"/>
    <xf numFmtId="0" fontId="0" fillId="22" borderId="56" xfId="0" applyFill="1" applyBorder="1"/>
    <xf numFmtId="14" fontId="0" fillId="0" borderId="54" xfId="0" applyNumberFormat="1" applyBorder="1" applyAlignment="1">
      <alignment horizontal="right"/>
    </xf>
    <xf numFmtId="0" fontId="0" fillId="0" borderId="60" xfId="0" applyBorder="1"/>
    <xf numFmtId="0" fontId="0" fillId="0" borderId="61" xfId="0" applyBorder="1"/>
    <xf numFmtId="0" fontId="0" fillId="0" borderId="62" xfId="0" applyBorder="1"/>
    <xf numFmtId="14" fontId="0" fillId="0" borderId="62" xfId="0" applyNumberFormat="1" applyBorder="1"/>
    <xf numFmtId="168" fontId="0" fillId="0" borderId="62" xfId="0" applyNumberFormat="1" applyBorder="1"/>
    <xf numFmtId="167" fontId="0" fillId="0" borderId="62" xfId="6" applyNumberFormat="1" applyFont="1" applyBorder="1"/>
    <xf numFmtId="0" fontId="11" fillId="11" borderId="23" xfId="0" applyFont="1" applyFill="1" applyBorder="1"/>
    <xf numFmtId="0" fontId="11" fillId="11" borderId="24" xfId="0" applyFont="1" applyFill="1" applyBorder="1"/>
    <xf numFmtId="0" fontId="11" fillId="11" borderId="25" xfId="0" applyFont="1" applyFill="1" applyBorder="1"/>
    <xf numFmtId="0" fontId="11" fillId="11" borderId="0" xfId="0" applyFont="1" applyFill="1"/>
    <xf numFmtId="0" fontId="0" fillId="12" borderId="24" xfId="0" applyFill="1" applyBorder="1"/>
    <xf numFmtId="3" fontId="0" fillId="12" borderId="24" xfId="0" applyNumberFormat="1" applyFill="1" applyBorder="1"/>
    <xf numFmtId="169" fontId="0" fillId="12" borderId="25" xfId="0" applyNumberFormat="1" applyFill="1" applyBorder="1"/>
    <xf numFmtId="0" fontId="0" fillId="0" borderId="24" xfId="0" applyBorder="1"/>
    <xf numFmtId="0" fontId="0" fillId="6" borderId="24" xfId="0" applyFill="1" applyBorder="1"/>
    <xf numFmtId="3" fontId="0" fillId="0" borderId="24" xfId="0" applyNumberFormat="1" applyBorder="1"/>
    <xf numFmtId="169" fontId="0" fillId="0" borderId="25" xfId="0" applyNumberFormat="1" applyBorder="1"/>
    <xf numFmtId="0" fontId="0" fillId="0" borderId="26" xfId="0" applyBorder="1"/>
    <xf numFmtId="0" fontId="0" fillId="0" borderId="27" xfId="0" applyBorder="1"/>
    <xf numFmtId="3" fontId="0" fillId="0" borderId="27" xfId="0" applyNumberFormat="1" applyBorder="1"/>
    <xf numFmtId="169" fontId="0" fillId="0" borderId="28" xfId="0" applyNumberFormat="1" applyBorder="1"/>
    <xf numFmtId="0" fontId="2" fillId="27" borderId="0" xfId="0" applyFont="1" applyFill="1"/>
    <xf numFmtId="0" fontId="0" fillId="27" borderId="48" xfId="0" applyFill="1" applyBorder="1" applyAlignment="1">
      <alignment wrapText="1"/>
    </xf>
    <xf numFmtId="0" fontId="11" fillId="19" borderId="48" xfId="0" applyFont="1" applyFill="1" applyBorder="1" applyAlignment="1">
      <alignment wrapText="1"/>
    </xf>
    <xf numFmtId="0" fontId="11" fillId="19" borderId="48" xfId="0" applyFont="1" applyFill="1" applyBorder="1"/>
    <xf numFmtId="4" fontId="0" fillId="0" borderId="0" xfId="0" applyNumberFormat="1" applyAlignment="1">
      <alignment horizontal="center"/>
    </xf>
    <xf numFmtId="0" fontId="11" fillId="29" borderId="0" xfId="0" applyFont="1" applyFill="1"/>
    <xf numFmtId="0" fontId="11" fillId="29" borderId="0" xfId="0" applyFont="1" applyFill="1" applyAlignment="1">
      <alignment horizontal="center"/>
    </xf>
    <xf numFmtId="2" fontId="0" fillId="0" borderId="0" xfId="0" applyNumberFormat="1" applyAlignment="1">
      <alignment horizontal="center"/>
    </xf>
    <xf numFmtId="0" fontId="11" fillId="29" borderId="0" xfId="0" applyFont="1" applyFill="1" applyAlignment="1">
      <alignment wrapText="1"/>
    </xf>
    <xf numFmtId="0" fontId="11" fillId="29" borderId="0" xfId="0" applyFont="1" applyFill="1" applyAlignment="1">
      <alignment horizontal="center" wrapText="1"/>
    </xf>
    <xf numFmtId="0" fontId="9" fillId="8" borderId="0" xfId="0" applyFont="1" applyFill="1"/>
    <xf numFmtId="0" fontId="11" fillId="30" borderId="0" xfId="0" applyFont="1" applyFill="1"/>
    <xf numFmtId="0" fontId="11" fillId="30" borderId="63" xfId="0" applyFont="1" applyFill="1" applyBorder="1"/>
    <xf numFmtId="0" fontId="11" fillId="30" borderId="63" xfId="0" applyFont="1" applyFill="1" applyBorder="1" applyAlignment="1">
      <alignment vertical="center"/>
    </xf>
    <xf numFmtId="0" fontId="11" fillId="30" borderId="54" xfId="0" applyFont="1" applyFill="1" applyBorder="1" applyAlignment="1">
      <alignment horizontal="right"/>
    </xf>
    <xf numFmtId="0" fontId="2" fillId="0" borderId="2" xfId="0" applyFont="1" applyBorder="1" applyAlignment="1">
      <alignment horizontal="center" vertical="center" wrapText="1"/>
    </xf>
    <xf numFmtId="0" fontId="15" fillId="0" borderId="64" xfId="0" applyFont="1" applyBorder="1" applyAlignment="1">
      <alignment horizontal="right"/>
    </xf>
    <xf numFmtId="0" fontId="0" fillId="0" borderId="65" xfId="0" applyBorder="1"/>
    <xf numFmtId="0" fontId="0" fillId="0" borderId="65" xfId="0" applyBorder="1" applyAlignment="1">
      <alignment vertical="center"/>
    </xf>
    <xf numFmtId="0" fontId="15" fillId="0" borderId="66" xfId="0" applyFont="1" applyBorder="1" applyAlignment="1">
      <alignment horizontal="right"/>
    </xf>
    <xf numFmtId="0" fontId="0" fillId="0" borderId="63" xfId="0" applyBorder="1"/>
    <xf numFmtId="0" fontId="0" fillId="0" borderId="63" xfId="0" applyBorder="1" applyAlignment="1">
      <alignment vertical="center"/>
    </xf>
    <xf numFmtId="0" fontId="11" fillId="31" borderId="48" xfId="0" applyFont="1" applyFill="1" applyBorder="1"/>
    <xf numFmtId="0" fontId="11" fillId="30" borderId="66" xfId="0" applyFont="1" applyFill="1" applyBorder="1"/>
    <xf numFmtId="0" fontId="11" fillId="30" borderId="54" xfId="0" applyFont="1" applyFill="1" applyBorder="1"/>
    <xf numFmtId="0" fontId="0" fillId="8" borderId="0" xfId="0" applyFill="1" applyAlignment="1">
      <alignment horizontal="left"/>
    </xf>
    <xf numFmtId="0" fontId="29" fillId="0" borderId="0" xfId="0" applyFont="1" applyAlignment="1">
      <alignment horizontal="center"/>
    </xf>
    <xf numFmtId="0" fontId="0" fillId="0" borderId="0" xfId="0" applyAlignment="1">
      <alignment vertical="center"/>
    </xf>
    <xf numFmtId="0" fontId="2" fillId="0" borderId="0" xfId="0" applyFont="1" applyAlignment="1">
      <alignment horizontal="center" vertical="center" wrapText="1"/>
    </xf>
    <xf numFmtId="0" fontId="0" fillId="7" borderId="0" xfId="0" applyFill="1" applyAlignment="1">
      <alignment vertical="center"/>
    </xf>
    <xf numFmtId="0" fontId="9" fillId="7" borderId="0" xfId="0" applyFont="1" applyFill="1" applyAlignment="1">
      <alignment vertical="center"/>
    </xf>
    <xf numFmtId="0" fontId="14" fillId="0" borderId="0" xfId="0" applyFont="1" applyAlignment="1">
      <alignment horizontal="right" wrapText="1"/>
    </xf>
    <xf numFmtId="0" fontId="0" fillId="0" borderId="67" xfId="0" applyBorder="1"/>
    <xf numFmtId="0" fontId="0" fillId="0" borderId="68" xfId="0" applyBorder="1"/>
    <xf numFmtId="0" fontId="0" fillId="0" borderId="69" xfId="0" applyBorder="1"/>
    <xf numFmtId="0" fontId="0" fillId="27" borderId="67" xfId="0" applyFill="1" applyBorder="1"/>
    <xf numFmtId="0" fontId="0" fillId="27" borderId="68" xfId="0" applyFill="1" applyBorder="1"/>
    <xf numFmtId="0" fontId="0" fillId="27" borderId="69" xfId="0" applyFill="1" applyBorder="1"/>
    <xf numFmtId="0" fontId="0" fillId="27" borderId="68" xfId="0" applyFill="1" applyBorder="1" applyAlignment="1">
      <alignment wrapText="1"/>
    </xf>
    <xf numFmtId="0" fontId="11" fillId="24" borderId="48" xfId="0" applyFont="1" applyFill="1" applyBorder="1"/>
    <xf numFmtId="0" fontId="11" fillId="24" borderId="48" xfId="0" applyFont="1" applyFill="1" applyBorder="1" applyAlignment="1">
      <alignment horizontal="right"/>
    </xf>
    <xf numFmtId="1" fontId="23" fillId="0" borderId="0" xfId="0" applyNumberFormat="1" applyFont="1" applyAlignment="1">
      <alignment horizontal="left" vertical="center" wrapText="1"/>
    </xf>
    <xf numFmtId="0" fontId="23" fillId="0" borderId="0" xfId="0" applyFont="1" applyAlignment="1">
      <alignment horizontal="left" vertical="center" wrapText="1"/>
    </xf>
    <xf numFmtId="49" fontId="23" fillId="0" borderId="0" xfId="0" applyNumberFormat="1" applyFont="1" applyAlignment="1">
      <alignment horizontal="left" vertical="center"/>
    </xf>
    <xf numFmtId="49" fontId="30" fillId="0" borderId="70" xfId="0" applyNumberFormat="1" applyFont="1" applyBorder="1" applyAlignment="1">
      <alignment vertical="center" wrapText="1"/>
    </xf>
    <xf numFmtId="0" fontId="0" fillId="7" borderId="1" xfId="0" applyFill="1" applyBorder="1"/>
    <xf numFmtId="0" fontId="2" fillId="7" borderId="0" xfId="0" applyFont="1" applyFill="1"/>
    <xf numFmtId="15" fontId="0" fillId="0" borderId="0" xfId="0" applyNumberFormat="1" applyAlignment="1">
      <alignment wrapText="1"/>
    </xf>
    <xf numFmtId="17" fontId="31" fillId="0" borderId="0" xfId="0" applyNumberFormat="1" applyFont="1"/>
    <xf numFmtId="0" fontId="0" fillId="32" borderId="6" xfId="0" applyFill="1" applyBorder="1" applyAlignment="1">
      <alignment wrapText="1"/>
    </xf>
    <xf numFmtId="0" fontId="0" fillId="32" borderId="10" xfId="0" applyFill="1" applyBorder="1" applyAlignment="1">
      <alignment wrapText="1"/>
    </xf>
    <xf numFmtId="0" fontId="0" fillId="18" borderId="6" xfId="0" applyFill="1" applyBorder="1" applyAlignment="1">
      <alignment wrapText="1"/>
    </xf>
    <xf numFmtId="0" fontId="0" fillId="18" borderId="10" xfId="0" applyFill="1" applyBorder="1" applyAlignment="1">
      <alignment wrapText="1"/>
    </xf>
    <xf numFmtId="0" fontId="0" fillId="32" borderId="9" xfId="0" applyFill="1" applyBorder="1" applyAlignment="1">
      <alignment wrapText="1"/>
    </xf>
    <xf numFmtId="0" fontId="0" fillId="32" borderId="8" xfId="0" applyFill="1" applyBorder="1" applyAlignment="1">
      <alignment wrapText="1"/>
    </xf>
    <xf numFmtId="0" fontId="11" fillId="17" borderId="7" xfId="0" applyFont="1" applyFill="1" applyBorder="1"/>
    <xf numFmtId="0" fontId="0" fillId="33" borderId="6" xfId="0" applyFill="1" applyBorder="1" applyAlignment="1">
      <alignment wrapText="1"/>
    </xf>
    <xf numFmtId="0" fontId="0" fillId="33" borderId="6" xfId="0" applyFill="1" applyBorder="1" applyAlignment="1">
      <alignment vertical="top" wrapText="1"/>
    </xf>
    <xf numFmtId="0" fontId="0" fillId="33" borderId="10" xfId="0" applyFill="1" applyBorder="1" applyAlignment="1">
      <alignment vertical="top" wrapText="1"/>
    </xf>
    <xf numFmtId="0" fontId="0" fillId="34" borderId="6" xfId="0" applyFill="1" applyBorder="1" applyAlignment="1">
      <alignment wrapText="1"/>
    </xf>
    <xf numFmtId="0" fontId="0" fillId="34" borderId="6" xfId="0" applyFill="1" applyBorder="1" applyAlignment="1">
      <alignment vertical="top" wrapText="1"/>
    </xf>
    <xf numFmtId="0" fontId="0" fillId="34" borderId="10" xfId="0" applyFill="1" applyBorder="1" applyAlignment="1">
      <alignment vertical="top" wrapText="1"/>
    </xf>
    <xf numFmtId="0" fontId="0" fillId="34" borderId="9" xfId="0" applyFill="1" applyBorder="1" applyAlignment="1">
      <alignment wrapText="1"/>
    </xf>
    <xf numFmtId="0" fontId="0" fillId="34" borderId="9" xfId="0" applyFill="1" applyBorder="1" applyAlignment="1">
      <alignment vertical="top" wrapText="1"/>
    </xf>
    <xf numFmtId="0" fontId="0" fillId="34" borderId="8" xfId="0" applyFill="1" applyBorder="1" applyAlignment="1">
      <alignment vertical="top" wrapText="1"/>
    </xf>
    <xf numFmtId="0" fontId="11" fillId="30" borderId="7" xfId="0" applyFont="1" applyFill="1" applyBorder="1" applyAlignment="1">
      <alignment wrapText="1"/>
    </xf>
    <xf numFmtId="0" fontId="11" fillId="30" borderId="7" xfId="0" applyFont="1" applyFill="1" applyBorder="1"/>
    <xf numFmtId="4" fontId="0" fillId="0" borderId="0" xfId="0" applyNumberFormat="1" applyAlignment="1">
      <alignment wrapText="1"/>
    </xf>
    <xf numFmtId="0" fontId="0" fillId="0" borderId="50" xfId="0" applyBorder="1"/>
    <xf numFmtId="0" fontId="0" fillId="20" borderId="0" xfId="0" applyFill="1"/>
    <xf numFmtId="0" fontId="14" fillId="20" borderId="0" xfId="0" applyFont="1" applyFill="1"/>
    <xf numFmtId="0" fontId="9" fillId="20" borderId="1" xfId="0" applyFont="1" applyFill="1" applyBorder="1"/>
    <xf numFmtId="0" fontId="9" fillId="0" borderId="1" xfId="0" applyFont="1" applyBorder="1"/>
    <xf numFmtId="0" fontId="2" fillId="2" borderId="1" xfId="0" applyFont="1" applyFill="1" applyBorder="1"/>
    <xf numFmtId="0" fontId="2" fillId="0" borderId="1" xfId="0" applyFont="1" applyBorder="1"/>
    <xf numFmtId="0" fontId="2" fillId="0" borderId="1" xfId="0" applyFont="1" applyBorder="1" applyAlignment="1">
      <alignment wrapText="1"/>
    </xf>
    <xf numFmtId="0" fontId="2" fillId="2" borderId="1" xfId="0" applyFont="1" applyFill="1" applyBorder="1" applyAlignment="1">
      <alignment wrapText="1"/>
    </xf>
    <xf numFmtId="0" fontId="9" fillId="0" borderId="0" xfId="0" applyFont="1" applyAlignment="1">
      <alignment wrapText="1"/>
    </xf>
    <xf numFmtId="0" fontId="14" fillId="0" borderId="0" xfId="0" applyFont="1" applyAlignment="1">
      <alignment horizontal="center" vertical="center"/>
    </xf>
    <xf numFmtId="6" fontId="0" fillId="0" borderId="1" xfId="0" applyNumberFormat="1" applyBorder="1"/>
    <xf numFmtId="4" fontId="0" fillId="0" borderId="1" xfId="0" applyNumberFormat="1" applyBorder="1"/>
    <xf numFmtId="0" fontId="0" fillId="35" borderId="1" xfId="0" applyFill="1" applyBorder="1"/>
    <xf numFmtId="0" fontId="0" fillId="0" borderId="71" xfId="0" applyBorder="1"/>
    <xf numFmtId="0" fontId="0" fillId="0" borderId="72" xfId="0" applyBorder="1"/>
    <xf numFmtId="0" fontId="0" fillId="0" borderId="47" xfId="0" applyBorder="1"/>
    <xf numFmtId="0" fontId="0" fillId="36" borderId="1" xfId="0" applyFill="1" applyBorder="1" applyAlignment="1">
      <alignment wrapText="1"/>
    </xf>
    <xf numFmtId="0" fontId="0" fillId="14" borderId="1" xfId="0" applyFill="1" applyBorder="1"/>
    <xf numFmtId="0" fontId="28" fillId="0" borderId="1" xfId="0" applyFont="1" applyBorder="1"/>
    <xf numFmtId="0" fontId="0" fillId="0" borderId="32" xfId="0" applyBorder="1"/>
    <xf numFmtId="0" fontId="0" fillId="0" borderId="33" xfId="0" applyBorder="1"/>
    <xf numFmtId="0" fontId="0" fillId="38" borderId="1" xfId="0" applyFill="1" applyBorder="1"/>
    <xf numFmtId="0" fontId="0" fillId="0" borderId="51" xfId="0" applyBorder="1"/>
    <xf numFmtId="0" fontId="0" fillId="26" borderId="19" xfId="0" applyFill="1" applyBorder="1"/>
    <xf numFmtId="0" fontId="0" fillId="26" borderId="5" xfId="0" applyFill="1" applyBorder="1"/>
    <xf numFmtId="0" fontId="0" fillId="26" borderId="20" xfId="0" applyFill="1" applyBorder="1"/>
    <xf numFmtId="0" fontId="0" fillId="0" borderId="49" xfId="0" applyBorder="1"/>
    <xf numFmtId="0" fontId="0" fillId="0" borderId="21" xfId="0" applyBorder="1"/>
    <xf numFmtId="0" fontId="0" fillId="0" borderId="22" xfId="0" applyBorder="1"/>
    <xf numFmtId="0" fontId="0" fillId="0" borderId="0" xfId="0" pivotButton="1"/>
    <xf numFmtId="165" fontId="15" fillId="7" borderId="0" xfId="0" applyNumberFormat="1" applyFont="1" applyFill="1"/>
    <xf numFmtId="165" fontId="32" fillId="39" borderId="1" xfId="13" applyNumberFormat="1" applyBorder="1"/>
    <xf numFmtId="165" fontId="32" fillId="39" borderId="1" xfId="13" applyNumberFormat="1" applyBorder="1" applyAlignment="1">
      <alignment horizontal="center"/>
    </xf>
    <xf numFmtId="167" fontId="0" fillId="0" borderId="0" xfId="6" applyNumberFormat="1" applyFont="1"/>
    <xf numFmtId="0" fontId="2" fillId="0" borderId="19" xfId="0" applyFont="1" applyBorder="1"/>
    <xf numFmtId="0" fontId="2" fillId="0" borderId="20" xfId="0" applyFont="1" applyBorder="1"/>
    <xf numFmtId="0" fontId="0" fillId="0" borderId="1" xfId="0" applyBorder="1" applyAlignment="1">
      <alignment horizontal="left" vertical="center"/>
    </xf>
    <xf numFmtId="0" fontId="0" fillId="26" borderId="47" xfId="0" applyFill="1" applyBorder="1" applyAlignment="1">
      <alignment wrapText="1"/>
    </xf>
    <xf numFmtId="0" fontId="0" fillId="0" borderId="47" xfId="0" applyBorder="1" applyAlignment="1">
      <alignment horizontal="center"/>
    </xf>
    <xf numFmtId="0" fontId="0" fillId="0" borderId="19" xfId="0" applyBorder="1" applyAlignment="1">
      <alignment horizontal="center" vertical="center"/>
    </xf>
    <xf numFmtId="0" fontId="0" fillId="0" borderId="73" xfId="0" applyBorder="1" applyAlignment="1">
      <alignment horizontal="center"/>
    </xf>
    <xf numFmtId="0" fontId="9" fillId="7" borderId="0" xfId="0" applyFont="1" applyFill="1"/>
    <xf numFmtId="0" fontId="14" fillId="7" borderId="0" xfId="0" applyFont="1" applyFill="1" applyAlignment="1">
      <alignment horizontal="right"/>
    </xf>
    <xf numFmtId="9" fontId="14" fillId="0" borderId="0" xfId="0" applyNumberFormat="1" applyFont="1"/>
    <xf numFmtId="0" fontId="11" fillId="24" borderId="0" xfId="0" applyFont="1" applyFill="1" applyAlignment="1">
      <alignment horizontal="right" wrapText="1"/>
    </xf>
    <xf numFmtId="0" fontId="0" fillId="0" borderId="8" xfId="0" applyBorder="1"/>
    <xf numFmtId="165" fontId="0" fillId="0" borderId="9" xfId="0" applyNumberFormat="1" applyBorder="1"/>
    <xf numFmtId="9" fontId="0" fillId="0" borderId="9" xfId="0" applyNumberFormat="1" applyBorder="1"/>
    <xf numFmtId="0" fontId="0" fillId="0" borderId="10" xfId="0" applyBorder="1"/>
    <xf numFmtId="165" fontId="0" fillId="0" borderId="6" xfId="0" applyNumberFormat="1" applyBorder="1"/>
    <xf numFmtId="9" fontId="0" fillId="0" borderId="3" xfId="0" applyNumberFormat="1" applyBorder="1"/>
    <xf numFmtId="170" fontId="0" fillId="0" borderId="0" xfId="0" applyNumberFormat="1"/>
    <xf numFmtId="0" fontId="2" fillId="26" borderId="0" xfId="0" applyFont="1" applyFill="1" applyAlignment="1">
      <alignment wrapText="1"/>
    </xf>
    <xf numFmtId="0" fontId="13" fillId="3" borderId="69" xfId="0" applyFont="1" applyFill="1" applyBorder="1" applyAlignment="1">
      <alignment wrapText="1"/>
    </xf>
    <xf numFmtId="0" fontId="13" fillId="3" borderId="68" xfId="0" applyFont="1" applyFill="1" applyBorder="1" applyAlignment="1">
      <alignment wrapText="1"/>
    </xf>
    <xf numFmtId="0" fontId="13" fillId="3" borderId="67" xfId="0" applyFont="1" applyFill="1" applyBorder="1" applyAlignment="1">
      <alignment wrapText="1"/>
    </xf>
    <xf numFmtId="0" fontId="0" fillId="27" borderId="67" xfId="0" applyFill="1" applyBorder="1" applyAlignment="1">
      <alignment wrapText="1"/>
    </xf>
    <xf numFmtId="0" fontId="0" fillId="0" borderId="68" xfId="0" applyBorder="1" applyAlignment="1">
      <alignment wrapText="1"/>
    </xf>
    <xf numFmtId="0" fontId="0" fillId="0" borderId="67" xfId="0" applyBorder="1" applyAlignment="1">
      <alignment wrapText="1"/>
    </xf>
    <xf numFmtId="0" fontId="0" fillId="0" borderId="18" xfId="0" applyBorder="1"/>
    <xf numFmtId="0" fontId="0" fillId="0" borderId="18" xfId="0" applyBorder="1" applyAlignment="1">
      <alignment wrapText="1"/>
    </xf>
    <xf numFmtId="0" fontId="0" fillId="0" borderId="31" xfId="0" applyBorder="1" applyAlignment="1">
      <alignment wrapText="1"/>
    </xf>
    <xf numFmtId="0" fontId="11" fillId="11" borderId="23" xfId="0" applyFont="1" applyFill="1" applyBorder="1" applyAlignment="1">
      <alignment horizontal="center"/>
    </xf>
    <xf numFmtId="0" fontId="11" fillId="11" borderId="24" xfId="0" applyFont="1" applyFill="1" applyBorder="1" applyAlignment="1">
      <alignment horizontal="center"/>
    </xf>
    <xf numFmtId="0" fontId="11" fillId="11" borderId="25" xfId="0" applyFont="1" applyFill="1" applyBorder="1" applyAlignment="1">
      <alignment horizontal="center"/>
    </xf>
    <xf numFmtId="0" fontId="0" fillId="12" borderId="23" xfId="0" applyFill="1" applyBorder="1" applyAlignment="1">
      <alignment horizontal="center"/>
    </xf>
    <xf numFmtId="0" fontId="0" fillId="12" borderId="24" xfId="0" applyFill="1" applyBorder="1" applyAlignment="1">
      <alignment horizontal="center"/>
    </xf>
    <xf numFmtId="0" fontId="0" fillId="12" borderId="25" xfId="0" applyFill="1" applyBorder="1" applyAlignment="1">
      <alignment horizontal="center"/>
    </xf>
    <xf numFmtId="0" fontId="0" fillId="0" borderId="23" xfId="0" applyBorder="1" applyAlignment="1">
      <alignment horizontal="center"/>
    </xf>
    <xf numFmtId="0" fontId="0" fillId="0" borderId="24" xfId="0" applyBorder="1" applyAlignment="1">
      <alignment horizontal="center"/>
    </xf>
    <xf numFmtId="0" fontId="0" fillId="0" borderId="25" xfId="0" applyBorder="1" applyAlignment="1">
      <alignment horizontal="center"/>
    </xf>
    <xf numFmtId="0" fontId="0" fillId="0" borderId="26" xfId="0" applyBorder="1" applyAlignment="1">
      <alignment horizontal="center"/>
    </xf>
    <xf numFmtId="0" fontId="0" fillId="0" borderId="27" xfId="0" applyBorder="1" applyAlignment="1">
      <alignment horizontal="center"/>
    </xf>
    <xf numFmtId="0" fontId="0" fillId="0" borderId="28" xfId="0" applyBorder="1" applyAlignment="1">
      <alignment horizontal="center"/>
    </xf>
    <xf numFmtId="0" fontId="0" fillId="0" borderId="31" xfId="0" applyBorder="1"/>
    <xf numFmtId="0" fontId="2" fillId="7" borderId="0" xfId="0" applyFont="1" applyFill="1" applyAlignment="1">
      <alignment wrapText="1"/>
    </xf>
    <xf numFmtId="0" fontId="2" fillId="23" borderId="0" xfId="0" applyFont="1" applyFill="1" applyAlignment="1">
      <alignment wrapText="1"/>
    </xf>
    <xf numFmtId="9" fontId="2" fillId="23" borderId="0" xfId="0" applyNumberFormat="1" applyFont="1" applyFill="1" applyAlignment="1">
      <alignment wrapText="1"/>
    </xf>
    <xf numFmtId="0" fontId="2" fillId="0" borderId="0" xfId="0" applyFont="1" applyAlignment="1">
      <alignment horizontal="center"/>
    </xf>
    <xf numFmtId="0" fontId="0" fillId="40" borderId="0" xfId="0" applyFill="1"/>
    <xf numFmtId="0" fontId="9" fillId="40" borderId="0" xfId="0" applyFont="1" applyFill="1"/>
    <xf numFmtId="0" fontId="2" fillId="40" borderId="0" xfId="0" applyFont="1" applyFill="1"/>
    <xf numFmtId="0" fontId="0" fillId="40" borderId="0" xfId="0" applyFill="1" applyAlignment="1">
      <alignment wrapText="1"/>
    </xf>
    <xf numFmtId="0" fontId="2" fillId="40" borderId="0" xfId="0" applyFont="1" applyFill="1" applyAlignment="1">
      <alignment horizontal="right"/>
    </xf>
    <xf numFmtId="0" fontId="0" fillId="40" borderId="0" xfId="0" applyFill="1" applyAlignment="1">
      <alignment horizontal="right"/>
    </xf>
    <xf numFmtId="0" fontId="0" fillId="26" borderId="0" xfId="0" applyFill="1"/>
    <xf numFmtId="165" fontId="0" fillId="0" borderId="0" xfId="0" pivotButton="1" applyNumberFormat="1"/>
    <xf numFmtId="15" fontId="0" fillId="0" borderId="0" xfId="0" pivotButton="1" applyNumberFormat="1"/>
    <xf numFmtId="4" fontId="0" fillId="0" borderId="0" xfId="0" pivotButton="1" applyNumberFormat="1"/>
    <xf numFmtId="0" fontId="0" fillId="0" borderId="0" xfId="0" applyAlignment="1">
      <alignment horizontal="left"/>
    </xf>
    <xf numFmtId="0" fontId="0" fillId="0" borderId="0" xfId="0" applyAlignment="1">
      <alignment horizontal="left" indent="1"/>
    </xf>
    <xf numFmtId="0" fontId="0" fillId="26" borderId="0" xfId="0" pivotButton="1" applyFill="1"/>
    <xf numFmtId="0" fontId="0" fillId="37" borderId="0" xfId="0" applyFill="1"/>
    <xf numFmtId="0" fontId="2" fillId="37" borderId="0" xfId="0" applyFont="1" applyFill="1"/>
    <xf numFmtId="0" fontId="0" fillId="41" borderId="0" xfId="0" applyFill="1"/>
    <xf numFmtId="0" fontId="2" fillId="41" borderId="0" xfId="0" applyFont="1" applyFill="1"/>
    <xf numFmtId="0" fontId="2" fillId="26" borderId="0" xfId="0" applyFont="1" applyFill="1"/>
    <xf numFmtId="165" fontId="0" fillId="9" borderId="49" xfId="0" applyNumberFormat="1" applyFill="1" applyBorder="1"/>
    <xf numFmtId="0" fontId="3" fillId="0" borderId="0" xfId="0" applyFont="1" applyAlignment="1">
      <alignment horizontal="left"/>
    </xf>
    <xf numFmtId="0" fontId="2" fillId="6" borderId="0" xfId="0" applyFont="1" applyFill="1"/>
    <xf numFmtId="0" fontId="0" fillId="7" borderId="0" xfId="0" applyFill="1" applyAlignment="1">
      <alignment horizontal="left"/>
    </xf>
    <xf numFmtId="0" fontId="2" fillId="0" borderId="0" xfId="0" applyFont="1" applyAlignment="1">
      <alignment horizontal="left"/>
    </xf>
    <xf numFmtId="167" fontId="0" fillId="0" borderId="3" xfId="11" applyNumberFormat="1" applyFont="1" applyBorder="1"/>
    <xf numFmtId="167" fontId="0" fillId="0" borderId="0" xfId="11" applyNumberFormat="1" applyFont="1"/>
    <xf numFmtId="0" fontId="2" fillId="9" borderId="0" xfId="0" applyFont="1" applyFill="1"/>
    <xf numFmtId="0" fontId="2" fillId="0" borderId="47" xfId="0" applyFont="1" applyBorder="1" applyAlignment="1">
      <alignment horizontal="centerContinuous"/>
    </xf>
    <xf numFmtId="0" fontId="0" fillId="0" borderId="46" xfId="0" applyBorder="1" applyAlignment="1">
      <alignment horizontal="centerContinuous"/>
    </xf>
    <xf numFmtId="17" fontId="2" fillId="0" borderId="47" xfId="0" applyNumberFormat="1" applyFont="1" applyBorder="1" applyAlignment="1">
      <alignment horizontal="centerContinuous"/>
    </xf>
    <xf numFmtId="0" fontId="2" fillId="0" borderId="45" xfId="0" applyFont="1" applyBorder="1"/>
    <xf numFmtId="0" fontId="2" fillId="0" borderId="47" xfId="0" applyFont="1" applyBorder="1" applyAlignment="1">
      <alignment horizontal="right"/>
    </xf>
    <xf numFmtId="0" fontId="2" fillId="0" borderId="46" xfId="0" applyFont="1" applyBorder="1"/>
    <xf numFmtId="0" fontId="2" fillId="0" borderId="45" xfId="0" applyFont="1" applyBorder="1" applyAlignment="1">
      <alignment horizontal="right"/>
    </xf>
    <xf numFmtId="9" fontId="2" fillId="0" borderId="47" xfId="0" applyNumberFormat="1" applyFont="1" applyBorder="1" applyAlignment="1">
      <alignment horizontal="right"/>
    </xf>
    <xf numFmtId="9" fontId="2" fillId="0" borderId="46" xfId="0" applyNumberFormat="1" applyFont="1" applyBorder="1"/>
    <xf numFmtId="0" fontId="0" fillId="0" borderId="45" xfId="0" applyBorder="1"/>
    <xf numFmtId="0" fontId="0" fillId="0" borderId="5" xfId="0" applyBorder="1"/>
    <xf numFmtId="9" fontId="0" fillId="0" borderId="5" xfId="0" applyNumberFormat="1" applyBorder="1"/>
    <xf numFmtId="9" fontId="0" fillId="0" borderId="19" xfId="0" applyNumberFormat="1" applyBorder="1"/>
    <xf numFmtId="9" fontId="0" fillId="0" borderId="20" xfId="0" applyNumberFormat="1" applyBorder="1"/>
    <xf numFmtId="0" fontId="0" fillId="0" borderId="20" xfId="0" applyBorder="1"/>
    <xf numFmtId="0" fontId="2" fillId="0" borderId="21" xfId="0" applyFont="1" applyBorder="1"/>
    <xf numFmtId="9" fontId="0" fillId="0" borderId="44" xfId="0" applyNumberFormat="1" applyBorder="1"/>
    <xf numFmtId="9" fontId="0" fillId="0" borderId="21" xfId="0" applyNumberFormat="1" applyBorder="1"/>
    <xf numFmtId="9" fontId="0" fillId="0" borderId="22" xfId="0" applyNumberFormat="1" applyBorder="1"/>
    <xf numFmtId="9" fontId="0" fillId="0" borderId="45" xfId="0" applyNumberFormat="1" applyBorder="1"/>
    <xf numFmtId="0" fontId="0" fillId="0" borderId="76" xfId="0" applyBorder="1"/>
    <xf numFmtId="0" fontId="2" fillId="42" borderId="11" xfId="0" applyFont="1" applyFill="1" applyBorder="1"/>
    <xf numFmtId="0" fontId="0" fillId="42" borderId="15" xfId="0" applyFill="1" applyBorder="1"/>
    <xf numFmtId="9" fontId="0" fillId="42" borderId="15" xfId="0" applyNumberFormat="1" applyFill="1" applyBorder="1"/>
    <xf numFmtId="9" fontId="0" fillId="42" borderId="77" xfId="0" applyNumberFormat="1" applyFill="1" applyBorder="1"/>
    <xf numFmtId="9" fontId="0" fillId="42" borderId="78" xfId="0" applyNumberFormat="1" applyFill="1" applyBorder="1"/>
    <xf numFmtId="0" fontId="0" fillId="42" borderId="12" xfId="0" applyFill="1" applyBorder="1"/>
    <xf numFmtId="0" fontId="0" fillId="42" borderId="13" xfId="0" applyFill="1" applyBorder="1"/>
    <xf numFmtId="0" fontId="0" fillId="42" borderId="79" xfId="0" applyFill="1" applyBorder="1"/>
    <xf numFmtId="9" fontId="0" fillId="42" borderId="79" xfId="0" applyNumberFormat="1" applyFill="1" applyBorder="1"/>
    <xf numFmtId="9" fontId="0" fillId="42" borderId="80" xfId="0" applyNumberFormat="1" applyFill="1" applyBorder="1"/>
    <xf numFmtId="9" fontId="0" fillId="42" borderId="81" xfId="0" applyNumberFormat="1" applyFill="1" applyBorder="1"/>
    <xf numFmtId="0" fontId="0" fillId="42" borderId="14" xfId="0" applyFill="1" applyBorder="1"/>
    <xf numFmtId="165" fontId="4" fillId="0" borderId="0" xfId="1" applyNumberFormat="1"/>
    <xf numFmtId="0" fontId="11" fillId="17" borderId="82" xfId="0" applyFont="1" applyFill="1" applyBorder="1"/>
    <xf numFmtId="0" fontId="11" fillId="17" borderId="83" xfId="0" applyFont="1" applyFill="1" applyBorder="1"/>
    <xf numFmtId="0" fontId="11" fillId="17" borderId="84" xfId="0" applyFont="1" applyFill="1" applyBorder="1"/>
    <xf numFmtId="0" fontId="0" fillId="0" borderId="82" xfId="0" applyBorder="1"/>
    <xf numFmtId="0" fontId="0" fillId="0" borderId="83" xfId="0" applyBorder="1"/>
    <xf numFmtId="0" fontId="0" fillId="0" borderId="84" xfId="0" applyBorder="1"/>
    <xf numFmtId="0" fontId="0" fillId="0" borderId="85" xfId="0" applyBorder="1"/>
    <xf numFmtId="0" fontId="0" fillId="0" borderId="86" xfId="0" applyBorder="1"/>
    <xf numFmtId="0" fontId="0" fillId="0" borderId="87" xfId="0" applyBorder="1"/>
    <xf numFmtId="0" fontId="0" fillId="7" borderId="0" xfId="0" applyFill="1" applyAlignment="1">
      <alignment horizontal="right"/>
    </xf>
    <xf numFmtId="0" fontId="2" fillId="0" borderId="49" xfId="0" applyFont="1" applyBorder="1"/>
    <xf numFmtId="9" fontId="0" fillId="0" borderId="49" xfId="0" applyNumberFormat="1" applyBorder="1"/>
    <xf numFmtId="9" fontId="0" fillId="0" borderId="50" xfId="0" applyNumberFormat="1" applyBorder="1"/>
    <xf numFmtId="0" fontId="2" fillId="42" borderId="16" xfId="0" applyFont="1" applyFill="1" applyBorder="1"/>
    <xf numFmtId="0" fontId="0" fillId="42" borderId="0" xfId="0" applyFill="1"/>
    <xf numFmtId="9" fontId="0" fillId="42" borderId="0" xfId="0" applyNumberFormat="1" applyFill="1"/>
    <xf numFmtId="9" fontId="0" fillId="42" borderId="49" xfId="0" applyNumberFormat="1" applyFill="1" applyBorder="1"/>
    <xf numFmtId="9" fontId="0" fillId="42" borderId="50" xfId="0" applyNumberFormat="1" applyFill="1" applyBorder="1"/>
    <xf numFmtId="0" fontId="0" fillId="42" borderId="17" xfId="0" applyFill="1" applyBorder="1"/>
    <xf numFmtId="17" fontId="5" fillId="0" borderId="0" xfId="0" applyNumberFormat="1" applyFont="1" applyProtection="1">
      <protection locked="0"/>
    </xf>
    <xf numFmtId="0" fontId="9" fillId="0" borderId="0" xfId="0" applyFont="1" applyProtection="1">
      <protection locked="0"/>
    </xf>
    <xf numFmtId="0" fontId="0" fillId="0" borderId="0" xfId="0" applyProtection="1">
      <protection locked="0"/>
    </xf>
    <xf numFmtId="9" fontId="0" fillId="0" borderId="0" xfId="0" applyNumberFormat="1" applyProtection="1">
      <protection locked="0"/>
    </xf>
    <xf numFmtId="0" fontId="4" fillId="0" borderId="0" xfId="1" applyProtection="1">
      <protection locked="0"/>
    </xf>
    <xf numFmtId="3" fontId="0" fillId="0" borderId="0" xfId="0" applyNumberFormat="1" applyProtection="1">
      <protection locked="0"/>
    </xf>
    <xf numFmtId="0" fontId="7" fillId="0" borderId="0" xfId="0" applyFont="1" applyProtection="1">
      <protection locked="0"/>
    </xf>
    <xf numFmtId="0" fontId="0" fillId="0" borderId="12" xfId="0" applyBorder="1" applyProtection="1">
      <protection locked="0"/>
    </xf>
    <xf numFmtId="17" fontId="17" fillId="0" borderId="0" xfId="0" applyNumberFormat="1" applyFont="1" applyProtection="1">
      <protection locked="0"/>
    </xf>
    <xf numFmtId="0" fontId="0" fillId="0" borderId="17" xfId="0" applyBorder="1" applyProtection="1">
      <protection locked="0"/>
    </xf>
    <xf numFmtId="0" fontId="3" fillId="0" borderId="0" xfId="0" applyFont="1" applyAlignment="1" applyProtection="1">
      <alignment wrapText="1"/>
      <protection locked="0"/>
    </xf>
    <xf numFmtId="20" fontId="2" fillId="21" borderId="0" xfId="0" applyNumberFormat="1" applyFont="1" applyFill="1" applyAlignment="1" applyProtection="1">
      <alignment wrapText="1"/>
      <protection locked="0"/>
    </xf>
    <xf numFmtId="3" fontId="2" fillId="21" borderId="16" xfId="0" applyNumberFormat="1" applyFont="1" applyFill="1" applyBorder="1" applyAlignment="1" applyProtection="1">
      <alignment wrapText="1"/>
      <protection locked="0"/>
    </xf>
    <xf numFmtId="0" fontId="2" fillId="21" borderId="17" xfId="0" applyFont="1" applyFill="1" applyBorder="1" applyAlignment="1" applyProtection="1">
      <alignment wrapText="1"/>
      <protection locked="0"/>
    </xf>
    <xf numFmtId="20" fontId="2" fillId="21" borderId="0" xfId="0" applyNumberFormat="1" applyFont="1" applyFill="1" applyAlignment="1" applyProtection="1">
      <alignment wrapText="1"/>
      <protection locked="0" hidden="1"/>
    </xf>
    <xf numFmtId="0" fontId="0" fillId="0" borderId="0" xfId="0" applyAlignment="1" applyProtection="1">
      <alignment wrapText="1"/>
      <protection locked="0"/>
    </xf>
    <xf numFmtId="3" fontId="2" fillId="21" borderId="0" xfId="0" applyNumberFormat="1" applyFont="1" applyFill="1" applyAlignment="1" applyProtection="1">
      <alignment wrapText="1"/>
      <protection locked="0"/>
    </xf>
    <xf numFmtId="0" fontId="2" fillId="21" borderId="0" xfId="0" applyFont="1" applyFill="1" applyAlignment="1" applyProtection="1">
      <alignment wrapText="1"/>
      <protection locked="0"/>
    </xf>
    <xf numFmtId="0" fontId="0" fillId="0" borderId="0" xfId="0" applyAlignment="1" applyProtection="1">
      <alignment horizontal="center"/>
      <protection locked="0"/>
    </xf>
    <xf numFmtId="0" fontId="0" fillId="0" borderId="13" xfId="0" applyBorder="1" applyAlignment="1" applyProtection="1">
      <alignment horizontal="center"/>
      <protection locked="0"/>
    </xf>
    <xf numFmtId="0" fontId="0" fillId="0" borderId="14" xfId="0" applyBorder="1" applyAlignment="1" applyProtection="1">
      <alignment horizontal="center"/>
      <protection locked="0"/>
    </xf>
    <xf numFmtId="9" fontId="9" fillId="0" borderId="0" xfId="0" applyNumberFormat="1" applyFont="1" applyAlignment="1" applyProtection="1">
      <alignment horizontal="center"/>
      <protection locked="0"/>
    </xf>
    <xf numFmtId="9" fontId="9" fillId="0" borderId="0" xfId="0" applyNumberFormat="1" applyFont="1" applyAlignment="1" applyProtection="1">
      <alignment horizontal="center"/>
      <protection locked="0" hidden="1"/>
    </xf>
    <xf numFmtId="0" fontId="0" fillId="0" borderId="0" xfId="0" quotePrefix="1" applyProtection="1">
      <protection locked="0"/>
    </xf>
    <xf numFmtId="0" fontId="0" fillId="0" borderId="0" xfId="0" applyAlignment="1" applyProtection="1">
      <alignment horizontal="right"/>
      <protection locked="0"/>
    </xf>
    <xf numFmtId="0" fontId="9" fillId="0" borderId="0" xfId="0" applyFont="1" applyAlignment="1" applyProtection="1">
      <alignment horizontal="center"/>
      <protection locked="0"/>
    </xf>
    <xf numFmtId="0" fontId="4" fillId="0" borderId="0" xfId="1" applyAlignment="1" applyProtection="1">
      <alignment horizontal="center"/>
      <protection locked="0"/>
    </xf>
    <xf numFmtId="14" fontId="0" fillId="0" borderId="0" xfId="0" applyNumberFormat="1" applyAlignment="1" applyProtection="1">
      <alignment horizontal="right"/>
      <protection locked="0"/>
    </xf>
    <xf numFmtId="22" fontId="0" fillId="0" borderId="0" xfId="0" applyNumberFormat="1" applyAlignment="1" applyProtection="1">
      <alignment horizontal="right"/>
      <protection locked="0"/>
    </xf>
    <xf numFmtId="20" fontId="0" fillId="0" borderId="0" xfId="0" applyNumberFormat="1" applyAlignment="1" applyProtection="1">
      <alignment horizontal="right"/>
      <protection locked="0"/>
    </xf>
    <xf numFmtId="0" fontId="0" fillId="0" borderId="5" xfId="0" applyBorder="1" applyAlignment="1" applyProtection="1">
      <alignment horizontal="center"/>
      <protection locked="0"/>
    </xf>
    <xf numFmtId="9" fontId="9" fillId="0" borderId="5" xfId="0" applyNumberFormat="1" applyFont="1" applyBorder="1" applyAlignment="1" applyProtection="1">
      <alignment horizontal="center"/>
      <protection locked="0"/>
    </xf>
    <xf numFmtId="3" fontId="0" fillId="0" borderId="0" xfId="0" applyNumberFormat="1" applyAlignment="1" applyProtection="1">
      <alignment horizontal="center"/>
      <protection locked="0"/>
    </xf>
    <xf numFmtId="0" fontId="3" fillId="0" borderId="0" xfId="0" applyFont="1" applyProtection="1">
      <protection locked="0"/>
    </xf>
    <xf numFmtId="165" fontId="0" fillId="0" borderId="0" xfId="0" applyNumberFormat="1" applyAlignment="1" applyProtection="1">
      <alignment horizontal="center"/>
      <protection locked="0"/>
    </xf>
    <xf numFmtId="0" fontId="2" fillId="0" borderId="0" xfId="0" applyFont="1" applyProtection="1">
      <protection locked="0"/>
    </xf>
    <xf numFmtId="0" fontId="0" fillId="0" borderId="5" xfId="0" applyBorder="1" applyAlignment="1" applyProtection="1">
      <alignment horizontal="center" vertical="center"/>
      <protection locked="0"/>
    </xf>
    <xf numFmtId="9" fontId="9" fillId="0" borderId="5" xfId="0" applyNumberFormat="1" applyFont="1" applyBorder="1" applyAlignment="1" applyProtection="1">
      <alignment horizontal="center" vertical="center"/>
      <protection locked="0"/>
    </xf>
    <xf numFmtId="0" fontId="0" fillId="0" borderId="0" xfId="0" applyAlignment="1" applyProtection="1">
      <alignment horizontal="center" vertical="center"/>
      <protection locked="0"/>
    </xf>
    <xf numFmtId="9" fontId="9" fillId="0" borderId="0" xfId="0" applyNumberFormat="1" applyFont="1" applyAlignment="1" applyProtection="1">
      <alignment horizontal="center" vertical="center"/>
      <protection locked="0"/>
    </xf>
    <xf numFmtId="0" fontId="0" fillId="0" borderId="3" xfId="0" applyBorder="1" applyAlignment="1" applyProtection="1">
      <alignment horizontal="center" vertical="center"/>
      <protection locked="0"/>
    </xf>
    <xf numFmtId="9" fontId="9" fillId="0" borderId="3" xfId="0" applyNumberFormat="1" applyFont="1" applyBorder="1" applyAlignment="1" applyProtection="1">
      <alignment horizontal="center" vertical="center"/>
      <protection locked="0"/>
    </xf>
    <xf numFmtId="9" fontId="0" fillId="0" borderId="0" xfId="0" applyNumberFormat="1" applyAlignment="1" applyProtection="1">
      <alignment horizontal="center" vertical="center"/>
      <protection locked="0"/>
    </xf>
    <xf numFmtId="9" fontId="0" fillId="0" borderId="0" xfId="0" applyNumberFormat="1" applyAlignment="1" applyProtection="1">
      <alignment horizontal="center"/>
      <protection locked="0"/>
    </xf>
    <xf numFmtId="4" fontId="2" fillId="0" borderId="0" xfId="0" applyNumberFormat="1" applyFont="1" applyAlignment="1" applyProtection="1">
      <alignment wrapText="1"/>
      <protection locked="0"/>
    </xf>
    <xf numFmtId="0" fontId="13" fillId="11" borderId="7" xfId="0" applyFont="1" applyFill="1" applyBorder="1" applyAlignment="1" applyProtection="1">
      <alignment wrapText="1"/>
      <protection locked="0"/>
    </xf>
    <xf numFmtId="0" fontId="13" fillId="11" borderId="0" xfId="0" applyFont="1" applyFill="1" applyAlignment="1" applyProtection="1">
      <alignment wrapText="1"/>
      <protection locked="0"/>
    </xf>
    <xf numFmtId="0" fontId="0" fillId="16" borderId="9" xfId="0" applyFill="1" applyBorder="1" applyProtection="1">
      <protection locked="0"/>
    </xf>
    <xf numFmtId="43" fontId="0" fillId="16" borderId="9" xfId="6" applyFont="1" applyFill="1" applyBorder="1" applyProtection="1">
      <protection locked="0"/>
    </xf>
    <xf numFmtId="0" fontId="0" fillId="16" borderId="8" xfId="0" applyFill="1" applyBorder="1" applyProtection="1">
      <protection locked="0"/>
    </xf>
    <xf numFmtId="0" fontId="0" fillId="12" borderId="6" xfId="0" applyFill="1" applyBorder="1" applyProtection="1">
      <protection locked="0"/>
    </xf>
    <xf numFmtId="43" fontId="0" fillId="12" borderId="6" xfId="6" applyFont="1" applyFill="1" applyBorder="1" applyProtection="1">
      <protection locked="0"/>
    </xf>
    <xf numFmtId="0" fontId="0" fillId="12" borderId="10" xfId="0" applyFill="1" applyBorder="1" applyProtection="1">
      <protection locked="0"/>
    </xf>
    <xf numFmtId="0" fontId="0" fillId="16" borderId="6" xfId="0" applyFill="1" applyBorder="1" applyProtection="1">
      <protection locked="0"/>
    </xf>
    <xf numFmtId="43" fontId="0" fillId="16" borderId="6" xfId="6" applyFont="1" applyFill="1" applyBorder="1" applyProtection="1">
      <protection locked="0"/>
    </xf>
    <xf numFmtId="0" fontId="0" fillId="16" borderId="10" xfId="0" applyFill="1" applyBorder="1" applyProtection="1">
      <protection locked="0"/>
    </xf>
    <xf numFmtId="0" fontId="11" fillId="17" borderId="82" xfId="0" applyFont="1" applyFill="1" applyBorder="1" applyAlignment="1">
      <alignment wrapText="1"/>
    </xf>
    <xf numFmtId="0" fontId="11" fillId="17" borderId="83" xfId="0" applyFont="1" applyFill="1" applyBorder="1" applyAlignment="1">
      <alignment wrapText="1"/>
    </xf>
    <xf numFmtId="0" fontId="0" fillId="0" borderId="82" xfId="0" applyBorder="1" applyAlignment="1">
      <alignment wrapText="1"/>
    </xf>
    <xf numFmtId="0" fontId="0" fillId="0" borderId="83" xfId="0" applyBorder="1" applyAlignment="1">
      <alignment wrapText="1"/>
    </xf>
    <xf numFmtId="0" fontId="11" fillId="17" borderId="84" xfId="0" applyFont="1" applyFill="1" applyBorder="1" applyAlignment="1">
      <alignment wrapText="1"/>
    </xf>
    <xf numFmtId="0" fontId="0" fillId="0" borderId="84" xfId="0" applyBorder="1" applyAlignment="1">
      <alignment wrapText="1"/>
    </xf>
    <xf numFmtId="0" fontId="0" fillId="0" borderId="85" xfId="0" applyBorder="1" applyAlignment="1">
      <alignment wrapText="1"/>
    </xf>
    <xf numFmtId="0" fontId="0" fillId="0" borderId="86" xfId="0" applyBorder="1" applyAlignment="1">
      <alignment wrapText="1"/>
    </xf>
    <xf numFmtId="0" fontId="0" fillId="0" borderId="87" xfId="0" applyBorder="1" applyAlignment="1">
      <alignment wrapText="1"/>
    </xf>
    <xf numFmtId="0" fontId="0" fillId="0" borderId="0" xfId="0" applyNumberFormat="1"/>
    <xf numFmtId="0" fontId="0" fillId="0" borderId="0" xfId="0"/>
    <xf numFmtId="17" fontId="3" fillId="0" borderId="0" xfId="0" applyNumberFormat="1" applyFont="1" applyProtection="1">
      <protection locked="0"/>
    </xf>
    <xf numFmtId="49" fontId="30" fillId="43" borderId="70" xfId="0" applyNumberFormat="1" applyFont="1" applyFill="1" applyBorder="1" applyAlignment="1">
      <alignment vertical="center" wrapText="1"/>
    </xf>
    <xf numFmtId="49" fontId="30" fillId="6" borderId="70" xfId="0" applyNumberFormat="1" applyFont="1" applyFill="1" applyBorder="1" applyAlignment="1">
      <alignment vertical="center" wrapText="1"/>
    </xf>
    <xf numFmtId="49" fontId="30" fillId="2" borderId="70" xfId="0" applyNumberFormat="1" applyFont="1" applyFill="1" applyBorder="1" applyAlignment="1">
      <alignment vertical="center" wrapText="1"/>
    </xf>
    <xf numFmtId="0" fontId="0" fillId="0" borderId="0" xfId="0" applyAlignment="1">
      <alignment horizontal="left" vertical="center" indent="1"/>
    </xf>
    <xf numFmtId="0" fontId="0" fillId="43" borderId="0" xfId="0" applyFill="1"/>
    <xf numFmtId="0" fontId="0" fillId="21" borderId="0" xfId="0" applyFill="1"/>
    <xf numFmtId="0" fontId="11" fillId="24" borderId="48" xfId="0" applyFont="1" applyFill="1" applyBorder="1" applyAlignment="1">
      <alignment wrapText="1"/>
    </xf>
    <xf numFmtId="0" fontId="11" fillId="44" borderId="0" xfId="0" applyFont="1" applyFill="1"/>
    <xf numFmtId="0" fontId="0" fillId="0" borderId="0" xfId="0"/>
    <xf numFmtId="0" fontId="0" fillId="0" borderId="0" xfId="0"/>
    <xf numFmtId="0" fontId="0" fillId="20" borderId="34" xfId="0" applyFill="1" applyBorder="1" applyAlignment="1">
      <alignment horizontal="center" vertical="center"/>
    </xf>
    <xf numFmtId="0" fontId="0" fillId="20" borderId="75" xfId="0" applyFill="1" applyBorder="1" applyAlignment="1">
      <alignment horizontal="center" vertical="center"/>
    </xf>
    <xf numFmtId="0" fontId="0" fillId="20" borderId="35" xfId="0" applyFill="1" applyBorder="1" applyAlignment="1">
      <alignment horizontal="center"/>
    </xf>
    <xf numFmtId="0" fontId="0" fillId="20" borderId="36" xfId="0" applyFill="1" applyBorder="1" applyAlignment="1">
      <alignment horizontal="center"/>
    </xf>
    <xf numFmtId="0" fontId="0" fillId="0" borderId="19" xfId="0" applyBorder="1" applyAlignment="1">
      <alignment wrapText="1"/>
    </xf>
    <xf numFmtId="0" fontId="0" fillId="0" borderId="5" xfId="0" applyBorder="1" applyAlignment="1">
      <alignment wrapText="1"/>
    </xf>
    <xf numFmtId="0" fontId="0" fillId="0" borderId="20" xfId="0" applyBorder="1" applyAlignment="1">
      <alignment wrapText="1"/>
    </xf>
    <xf numFmtId="0" fontId="0" fillId="0" borderId="21" xfId="0" applyBorder="1" applyAlignment="1">
      <alignment wrapText="1"/>
    </xf>
    <xf numFmtId="0" fontId="0" fillId="0" borderId="44" xfId="0" applyBorder="1" applyAlignment="1">
      <alignment wrapText="1"/>
    </xf>
    <xf numFmtId="0" fontId="0" fillId="0" borderId="22" xfId="0" applyBorder="1" applyAlignment="1">
      <alignment wrapText="1"/>
    </xf>
    <xf numFmtId="0" fontId="0" fillId="0" borderId="32" xfId="0" applyBorder="1" applyAlignment="1">
      <alignment horizontal="center" vertical="center"/>
    </xf>
    <xf numFmtId="0" fontId="0" fillId="0" borderId="33" xfId="0" applyBorder="1" applyAlignment="1">
      <alignment horizontal="center" vertical="center"/>
    </xf>
    <xf numFmtId="0" fontId="0" fillId="26" borderId="74" xfId="0" applyFill="1" applyBorder="1" applyAlignment="1">
      <alignment horizontal="center" vertical="center" wrapText="1"/>
    </xf>
    <xf numFmtId="0" fontId="0" fillId="26" borderId="75" xfId="0" applyFill="1" applyBorder="1" applyAlignment="1">
      <alignment horizontal="center" vertical="center" wrapText="1"/>
    </xf>
  </cellXfs>
  <cellStyles count="14">
    <cellStyle name="Comma" xfId="6" builtinId="3"/>
    <cellStyle name="Comma [0] 2" xfId="9" xr:uid="{00000000-0005-0000-0000-000001000000}"/>
    <cellStyle name="Comma 2" xfId="3" xr:uid="{00000000-0005-0000-0000-000002000000}"/>
    <cellStyle name="Comma 3" xfId="11" xr:uid="{00000000-0005-0000-0000-000003000000}"/>
    <cellStyle name="Currency 3" xfId="5" xr:uid="{00000000-0005-0000-0000-000004000000}"/>
    <cellStyle name="Good" xfId="13" builtinId="26"/>
    <cellStyle name="Hyperlink" xfId="1" builtinId="8"/>
    <cellStyle name="Hyperlink 2" xfId="8" xr:uid="{00000000-0005-0000-0000-000006000000}"/>
    <cellStyle name="Hyperlink 2 2" xfId="10" xr:uid="{00000000-0005-0000-0000-000007000000}"/>
    <cellStyle name="Neutral" xfId="7" builtinId="28"/>
    <cellStyle name="Normal" xfId="0" builtinId="0"/>
    <cellStyle name="Normal 3" xfId="2" xr:uid="{00000000-0005-0000-0000-00000A000000}"/>
    <cellStyle name="Normal 3 2" xfId="4" xr:uid="{00000000-0005-0000-0000-00000B000000}"/>
    <cellStyle name="Percent" xfId="12" builtinId="5"/>
  </cellStyles>
  <dxfs count="88">
    <dxf>
      <font>
        <color rgb="FF9C5700"/>
      </font>
      <fill>
        <patternFill>
          <bgColor rgb="FFFFEB9C"/>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ill>
        <patternFill>
          <bgColor theme="7" tint="0.39994506668294322"/>
        </patternFill>
      </fill>
    </dxf>
    <dxf>
      <fill>
        <patternFill>
          <bgColor theme="7" tint="0.39994506668294322"/>
        </patternFill>
      </fill>
    </dxf>
    <dxf>
      <fill>
        <patternFill>
          <bgColor theme="8" tint="0.39994506668294322"/>
        </patternFill>
      </fill>
    </dxf>
    <dxf>
      <font>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numFmt numFmtId="4" formatCode="#,##0.00"/>
    </dxf>
    <dxf>
      <numFmt numFmtId="171" formatCode="dd\-mmm\-yy"/>
    </dxf>
    <dxf>
      <numFmt numFmtId="165" formatCode="#,##0;\(#,##0\)"/>
    </dxf>
    <dxf>
      <font>
        <b val="0"/>
        <i val="0"/>
        <strike val="0"/>
        <condense val="0"/>
        <extend val="0"/>
        <outline val="0"/>
        <shadow val="0"/>
        <u val="none"/>
        <vertAlign val="baseline"/>
        <sz val="11"/>
        <color theme="1"/>
        <name val="Calibri"/>
        <family val="2"/>
        <scheme val="minor"/>
      </font>
      <alignment horizontal="general" vertical="bottom" textRotation="0" wrapText="1" indent="0" justifyLastLine="0" shrinkToFit="0" readingOrder="0"/>
    </dxf>
    <dxf>
      <numFmt numFmtId="165" formatCode="#,##0;\(#,##0\)"/>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b/>
        <i val="0"/>
        <strike val="0"/>
        <condense val="0"/>
        <extend val="0"/>
        <outline val="0"/>
        <shadow val="0"/>
        <u val="none"/>
        <vertAlign val="baseline"/>
        <sz val="11"/>
        <color theme="1"/>
        <name val="Calibri"/>
        <scheme val="minor"/>
      </font>
    </dxf>
    <dxf>
      <fill>
        <patternFill patternType="none">
          <fgColor indexed="64"/>
          <bgColor auto="1"/>
        </patternFill>
      </fill>
      <alignment horizontal="general" vertical="bottom" textRotation="0" wrapText="1" indent="0" justifyLastLine="0" shrinkToFit="0" readingOrder="0"/>
    </dxf>
    <dxf>
      <fill>
        <patternFill patternType="none">
          <fgColor indexed="64"/>
          <bgColor auto="1"/>
        </patternFill>
      </fill>
    </dxf>
    <dxf>
      <fill>
        <patternFill patternType="none">
          <fgColor indexed="64"/>
          <bgColor auto="1"/>
        </patternFill>
      </fill>
    </dxf>
    <dxf>
      <fill>
        <patternFill patternType="none">
          <fgColor indexed="64"/>
          <bgColor auto="1"/>
        </patternFill>
      </fill>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font>
        <b val="0"/>
        <i val="0"/>
        <strike val="0"/>
        <condense val="0"/>
        <extend val="0"/>
        <outline val="0"/>
        <shadow val="0"/>
        <u/>
        <vertAlign val="baseline"/>
        <sz val="11"/>
        <color theme="1"/>
        <name val="Calibri"/>
        <scheme val="minor"/>
      </font>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font>
        <b val="0"/>
        <i val="0"/>
        <strike val="0"/>
        <condense val="0"/>
        <extend val="0"/>
        <outline val="0"/>
        <shadow val="0"/>
        <u/>
        <vertAlign val="baseline"/>
        <sz val="11"/>
        <color theme="1"/>
        <name val="Calibri"/>
        <scheme val="minor"/>
      </font>
      <alignment horizontal="general" vertical="bottom" textRotation="0" wrapText="1" indent="0" justifyLastLine="0" shrinkToFit="0" readingOrder="0"/>
    </dxf>
    <dxf>
      <alignment horizontal="right" vertical="bottom" textRotation="0" wrapText="0" indent="0" justifyLastLine="0" shrinkToFit="0" readingOrder="0"/>
    </dxf>
    <dxf>
      <numFmt numFmtId="0" formatCode="General"/>
    </dxf>
    <dxf>
      <numFmt numFmtId="4" formatCode="#,##0.00"/>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general" vertical="bottom" textRotation="0" wrapText="1" indent="0" justifyLastLine="0" shrinkToFit="0" readingOrder="0"/>
    </dxf>
    <dxf>
      <fill>
        <patternFill patternType="none">
          <fgColor indexed="64"/>
          <bgColor auto="1"/>
        </patternFill>
      </fill>
    </dxf>
    <dxf>
      <font>
        <b/>
        <i val="0"/>
        <strike val="0"/>
        <condense val="0"/>
        <extend val="0"/>
        <outline val="0"/>
        <shadow val="0"/>
        <u/>
        <vertAlign val="baseline"/>
        <sz val="11"/>
        <color theme="0"/>
        <name val="Calibri"/>
        <scheme val="minor"/>
      </font>
      <fill>
        <patternFill patternType="none">
          <fgColor indexed="64"/>
          <bgColor auto="1"/>
        </patternFill>
      </fill>
      <alignment horizontal="general" vertical="bottom" textRotation="0" wrapText="1" indent="0" justifyLastLine="0" shrinkToFit="0" readingOrder="0"/>
    </dxf>
    <dxf>
      <font>
        <color rgb="FF9C6500"/>
      </font>
      <fill>
        <patternFill>
          <bgColor rgb="FFFFEB9C"/>
        </patternFill>
      </fill>
    </dxf>
    <dxf>
      <alignment horizontal="center"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172" formatCode="#,##0.00;\(#,##0.00\)"/>
      <alignment horizontal="right" vertical="bottom" textRotation="0" wrapText="0" indent="0" justifyLastLine="0" shrinkToFit="0" readingOrder="0"/>
    </dxf>
    <dxf>
      <alignment horizontal="center" vertical="bottom" textRotation="0" wrapText="0" indent="0" justifyLastLine="0" shrinkToFit="0" readingOrder="0"/>
    </dxf>
    <dxf>
      <alignment horizontal="general" vertical="bottom" textRotation="0" wrapText="1" indent="0" justifyLastLine="0" shrinkToFit="0" readingOrder="0"/>
    </dxf>
    <dxf>
      <font>
        <color rgb="FF9C0006"/>
      </font>
      <fill>
        <patternFill>
          <bgColor rgb="FFFFC7CE"/>
        </patternFill>
      </fill>
    </dxf>
    <dxf>
      <font>
        <color rgb="FF9C5700"/>
      </font>
      <fill>
        <patternFill>
          <bgColor rgb="FFFFEB9C"/>
        </patternFill>
      </fill>
    </dxf>
    <dxf>
      <font>
        <color rgb="FF006100"/>
      </font>
      <fill>
        <patternFill>
          <bgColor rgb="FFC6EFCE"/>
        </patternFill>
      </fill>
    </dxf>
  </dxfs>
  <tableStyles count="0" defaultTableStyle="TableStyleMedium2" defaultPivotStyle="PivotStyleLight16"/>
  <colors>
    <mruColors>
      <color rgb="FFC6E6A2"/>
      <color rgb="FFFFFF66"/>
      <color rgb="FF8FF5A7"/>
      <color rgb="FF65F186"/>
      <color rgb="FF11BB3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34" Type="http://schemas.microsoft.com/office/2007/relationships/slicerCache" Target="slicerCaches/slicerCache2.xml"/><Relationship Id="rId42"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microsoft.com/office/2007/relationships/slicerCache" Target="slicerCaches/slicerCache1.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2.xml"/><Relationship Id="rId41"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pivotCacheDefinition" Target="pivotCache/pivotCacheDefinition2.xml"/><Relationship Id="rId37" Type="http://schemas.openxmlformats.org/officeDocument/2006/relationships/styles" Target="styles.xml"/><Relationship Id="rId40"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1.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3.xml"/><Relationship Id="rId35" Type="http://schemas.microsoft.com/office/2011/relationships/timelineCache" Target="timelineCaches/timelineCach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pieChart>
        <c:varyColors val="1"/>
        <c:ser>
          <c:idx val="0"/>
          <c:order val="0"/>
          <c:tx>
            <c:strRef>
              <c:f>'Vlookups examples'!$C$5</c:f>
              <c:strCache>
                <c:ptCount val="1"/>
                <c:pt idx="0">
                  <c:v>Mondolkiri</c:v>
                </c:pt>
              </c:strCache>
            </c:strRef>
          </c:tx>
          <c:dPt>
            <c:idx val="0"/>
            <c:bubble3D val="0"/>
            <c:spPr>
              <a:solidFill>
                <a:schemeClr val="accent1"/>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1-E8FE-41D0-8419-832C65F23F39}"/>
              </c:ext>
            </c:extLst>
          </c:dPt>
          <c:dPt>
            <c:idx val="1"/>
            <c:bubble3D val="0"/>
            <c:spPr>
              <a:solidFill>
                <a:schemeClr val="accent2"/>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3-E8FE-41D0-8419-832C65F23F39}"/>
              </c:ext>
            </c:extLst>
          </c:dPt>
          <c:dPt>
            <c:idx val="2"/>
            <c:bubble3D val="0"/>
            <c:spPr>
              <a:solidFill>
                <a:schemeClr val="accent3"/>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5-E8FE-41D0-8419-832C65F23F39}"/>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n-US"/>
              </a:p>
            </c:txP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'Vlookups examples'!$B$6:$B$8</c:f>
              <c:strCache>
                <c:ptCount val="3"/>
                <c:pt idx="0">
                  <c:v>Shoe sales</c:v>
                </c:pt>
                <c:pt idx="1">
                  <c:v>Dresses sales</c:v>
                </c:pt>
                <c:pt idx="2">
                  <c:v>T-shirt sales</c:v>
                </c:pt>
              </c:strCache>
            </c:strRef>
          </c:cat>
          <c:val>
            <c:numRef>
              <c:f>'Vlookups examples'!$C$6:$C$8</c:f>
              <c:numCache>
                <c:formatCode>General</c:formatCode>
                <c:ptCount val="3"/>
                <c:pt idx="0">
                  <c:v>600</c:v>
                </c:pt>
                <c:pt idx="1">
                  <c:v>200</c:v>
                </c:pt>
                <c:pt idx="2">
                  <c:v>900</c:v>
                </c:pt>
              </c:numCache>
            </c:numRef>
          </c:val>
          <c:extLst>
            <c:ext xmlns:c16="http://schemas.microsoft.com/office/drawing/2014/chart" uri="{C3380CC4-5D6E-409C-BE32-E72D297353CC}">
              <c16:uniqueId val="{00000006-E8FE-41D0-8419-832C65F23F39}"/>
            </c:ext>
          </c:extLst>
        </c:ser>
        <c:dLbls>
          <c:showLegendKey val="0"/>
          <c:showVal val="0"/>
          <c:showCatName val="0"/>
          <c:showSerName val="0"/>
          <c:showPercent val="1"/>
          <c:showBubbleSize val="0"/>
          <c:showLeaderLines val="1"/>
        </c:dLbls>
        <c:firstSliceAng val="0"/>
      </c:pieChart>
      <c:spPr>
        <a:noFill/>
        <a:ln>
          <a:noFill/>
        </a:ln>
        <a:effectLst/>
      </c:spPr>
    </c:plotArea>
    <c:legend>
      <c:legendPos val="t"/>
      <c:layout>
        <c:manualLayout>
          <c:xMode val="edge"/>
          <c:yMode val="edge"/>
          <c:x val="3.5524823570756911E-2"/>
          <c:y val="0.88941784909803845"/>
          <c:w val="0.8999998100358082"/>
          <c:h val="0.1035283819759345"/>
        </c:manualLayout>
      </c:layout>
      <c:overlay val="1"/>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n-US"/>
              <a:t>Expensive movie categories</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en-US"/>
        </a:p>
      </c:txPr>
    </c:title>
    <c:autoTitleDeleted val="0"/>
    <c:plotArea>
      <c:layout/>
      <c:barChart>
        <c:barDir val="bar"/>
        <c:grouping val="clustered"/>
        <c:varyColors val="0"/>
        <c:ser>
          <c:idx val="0"/>
          <c:order val="0"/>
          <c:tx>
            <c:strRef>
              <c:f>'Table examples'!$C$58</c:f>
              <c:strCache>
                <c:ptCount val="1"/>
                <c:pt idx="0">
                  <c:v>Price ($)</c:v>
                </c:pt>
              </c:strCache>
            </c:strRef>
          </c:tx>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cat>
            <c:strRef>
              <c:f>'Table examples'!$B$59:$B$60</c:f>
              <c:strCache>
                <c:ptCount val="2"/>
                <c:pt idx="0">
                  <c:v>Classic</c:v>
                </c:pt>
                <c:pt idx="1">
                  <c:v>Fantasy</c:v>
                </c:pt>
              </c:strCache>
            </c:strRef>
          </c:cat>
          <c:val>
            <c:numRef>
              <c:f>'Table examples'!$C$59:$C$60</c:f>
              <c:numCache>
                <c:formatCode>#,##0.00</c:formatCode>
                <c:ptCount val="2"/>
                <c:pt idx="0">
                  <c:v>4.5</c:v>
                </c:pt>
                <c:pt idx="1">
                  <c:v>4.25</c:v>
                </c:pt>
              </c:numCache>
            </c:numRef>
          </c:val>
          <c:extLst>
            <c:ext xmlns:c16="http://schemas.microsoft.com/office/drawing/2014/chart" uri="{C3380CC4-5D6E-409C-BE32-E72D297353CC}">
              <c16:uniqueId val="{00000000-5066-480E-A6D5-95CDEDD98C6B}"/>
            </c:ext>
          </c:extLst>
        </c:ser>
        <c:dLbls>
          <c:showLegendKey val="0"/>
          <c:showVal val="0"/>
          <c:showCatName val="0"/>
          <c:showSerName val="0"/>
          <c:showPercent val="0"/>
          <c:showBubbleSize val="0"/>
        </c:dLbls>
        <c:gapWidth val="115"/>
        <c:overlap val="-20"/>
        <c:axId val="-648853856"/>
        <c:axId val="-613747008"/>
      </c:barChart>
      <c:catAx>
        <c:axId val="-648853856"/>
        <c:scaling>
          <c:orientation val="minMax"/>
        </c:scaling>
        <c:delete val="0"/>
        <c:axPos val="l"/>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n-US"/>
          </a:p>
        </c:txPr>
        <c:crossAx val="-613747008"/>
        <c:crosses val="autoZero"/>
        <c:auto val="1"/>
        <c:lblAlgn val="ctr"/>
        <c:lblOffset val="100"/>
        <c:noMultiLvlLbl val="0"/>
      </c:catAx>
      <c:valAx>
        <c:axId val="-613747008"/>
        <c:scaling>
          <c:orientation val="minMax"/>
        </c:scaling>
        <c:delete val="0"/>
        <c:axPos val="b"/>
        <c:title>
          <c:tx>
            <c:rich>
              <a:bodyPr rot="0" spcFirstLastPara="1" vertOverflow="ellipsis" vert="horz" wrap="square" anchor="ctr" anchorCtr="1"/>
              <a:lstStyle/>
              <a:p>
                <a:pPr>
                  <a:defRPr sz="900" b="1" i="0" u="none" strike="noStrike" kern="1200" cap="all" baseline="0">
                    <a:solidFill>
                      <a:schemeClr val="lt1">
                        <a:lumMod val="85000"/>
                      </a:schemeClr>
                    </a:solidFill>
                    <a:latin typeface="+mn-lt"/>
                    <a:ea typeface="+mn-ea"/>
                    <a:cs typeface="+mn-cs"/>
                  </a:defRPr>
                </a:pPr>
                <a:r>
                  <a:rPr lang="en-US"/>
                  <a:t>Price ($)</a:t>
                </a:r>
              </a:p>
            </c:rich>
          </c:tx>
          <c:overlay val="0"/>
          <c:spPr>
            <a:noFill/>
            <a:ln>
              <a:noFill/>
            </a:ln>
            <a:effectLst/>
          </c:spPr>
          <c:txPr>
            <a:bodyPr rot="0" spcFirstLastPara="1" vertOverflow="ellipsis" vert="horz" wrap="square" anchor="ctr" anchorCtr="1"/>
            <a:lstStyle/>
            <a:p>
              <a:pPr>
                <a:defRPr sz="900" b="1" i="0" u="none" strike="noStrike" kern="1200" cap="all" baseline="0">
                  <a:solidFill>
                    <a:schemeClr val="lt1">
                      <a:lumMod val="85000"/>
                    </a:schemeClr>
                  </a:solidFill>
                  <a:latin typeface="+mn-lt"/>
                  <a:ea typeface="+mn-ea"/>
                  <a:cs typeface="+mn-cs"/>
                </a:defRPr>
              </a:pPr>
              <a:endParaRPr lang="en-US"/>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n-US"/>
          </a:p>
        </c:txPr>
        <c:crossAx val="-648853856"/>
        <c:crosses val="autoZero"/>
        <c:crossBetween val="between"/>
      </c:valAx>
      <c:spPr>
        <a:noFill/>
        <a:ln>
          <a:noFill/>
        </a:ln>
        <a:effectLst/>
      </c:spPr>
    </c:plotArea>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'Chart customisations'!$B$6</c:f>
              <c:strCache>
                <c:ptCount val="1"/>
                <c:pt idx="0">
                  <c:v>Amount</c:v>
                </c:pt>
              </c:strCache>
            </c:strRef>
          </c:tx>
          <c:spPr>
            <a:solidFill>
              <a:schemeClr val="accent6"/>
            </a:solidFill>
            <a:ln>
              <a:noFill/>
            </a:ln>
            <a:effectLst/>
            <a:sp3d/>
          </c:spPr>
          <c:invertIfNegative val="0"/>
          <c:cat>
            <c:strRef>
              <c:f>'Chart customisations'!$A$7:$A$10</c:f>
              <c:strCache>
                <c:ptCount val="4"/>
                <c:pt idx="0">
                  <c:v>Cambodia</c:v>
                </c:pt>
                <c:pt idx="1">
                  <c:v>Thailand</c:v>
                </c:pt>
                <c:pt idx="2">
                  <c:v>Vietnam</c:v>
                </c:pt>
                <c:pt idx="3">
                  <c:v>Laos</c:v>
                </c:pt>
              </c:strCache>
            </c:strRef>
          </c:cat>
          <c:val>
            <c:numRef>
              <c:f>'Chart customisations'!$B$7:$B$10</c:f>
              <c:numCache>
                <c:formatCode>_-[$$-409]* #,##0.00_ ;_-[$$-409]* \-#,##0.00\ ;_-[$$-409]* "-"??_ ;_-@_ </c:formatCode>
                <c:ptCount val="4"/>
                <c:pt idx="0">
                  <c:v>80</c:v>
                </c:pt>
                <c:pt idx="1">
                  <c:v>60</c:v>
                </c:pt>
                <c:pt idx="2">
                  <c:v>95</c:v>
                </c:pt>
                <c:pt idx="3">
                  <c:v>25</c:v>
                </c:pt>
              </c:numCache>
            </c:numRef>
          </c:val>
          <c:extLst>
            <c:ext xmlns:c16="http://schemas.microsoft.com/office/drawing/2014/chart" uri="{C3380CC4-5D6E-409C-BE32-E72D297353CC}">
              <c16:uniqueId val="{00000000-1A47-4140-AE1C-74ADDACC4363}"/>
            </c:ext>
          </c:extLst>
        </c:ser>
        <c:dLbls>
          <c:showLegendKey val="0"/>
          <c:showVal val="0"/>
          <c:showCatName val="0"/>
          <c:showSerName val="0"/>
          <c:showPercent val="0"/>
          <c:showBubbleSize val="0"/>
        </c:dLbls>
        <c:gapWidth val="150"/>
        <c:shape val="box"/>
        <c:axId val="638990736"/>
        <c:axId val="638991064"/>
        <c:axId val="0"/>
      </c:bar3DChart>
      <c:catAx>
        <c:axId val="638990736"/>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8991064"/>
        <c:crosses val="autoZero"/>
        <c:auto val="1"/>
        <c:lblAlgn val="ctr"/>
        <c:lblOffset val="100"/>
        <c:noMultiLvlLbl val="0"/>
      </c:catAx>
      <c:valAx>
        <c:axId val="638991064"/>
        <c:scaling>
          <c:orientation val="minMax"/>
        </c:scaling>
        <c:delete val="0"/>
        <c:axPos val="l"/>
        <c:majorGridlines>
          <c:spPr>
            <a:ln w="9525" cap="flat" cmpd="sng" algn="ctr">
              <a:solidFill>
                <a:schemeClr val="tx1">
                  <a:lumMod val="15000"/>
                  <a:lumOff val="85000"/>
                </a:schemeClr>
              </a:solidFill>
              <a:round/>
            </a:ln>
            <a:effectLst/>
          </c:spPr>
        </c:majorGridlines>
        <c:numFmt formatCode="_-[$$-409]* #,##0.00_ ;_-[$$-409]* \-#,##0.00\ ;_-[$$-409]* &quot;-&quot;??_ ;_-@_ "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899073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[Excel workbook Gib Nov 19.xlsx]Dashboard!ByArtist</c:name>
    <c:fmtId val="2"/>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Concerts</a:t>
            </a:r>
            <a:r>
              <a:rPr lang="en-GB" baseline="0"/>
              <a:t> by artist</a:t>
            </a:r>
            <a:endParaRPr lang="en-GB"/>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6"/>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Base"/>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6"/>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Base"/>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bar"/>
        <c:grouping val="clustered"/>
        <c:varyColors val="0"/>
        <c:ser>
          <c:idx val="0"/>
          <c:order val="0"/>
          <c:tx>
            <c:strRef>
              <c:f>Dashboard!$F$56</c:f>
              <c:strCache>
                <c:ptCount val="1"/>
                <c:pt idx="0">
                  <c:v>Total</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Dashboard!$E$57:$E$62</c:f>
              <c:strCache>
                <c:ptCount val="5"/>
                <c:pt idx="0">
                  <c:v>Katy Perry</c:v>
                </c:pt>
                <c:pt idx="1">
                  <c:v>Adele</c:v>
                </c:pt>
                <c:pt idx="2">
                  <c:v>Justin Bieber</c:v>
                </c:pt>
                <c:pt idx="3">
                  <c:v>Britney Spears</c:v>
                </c:pt>
                <c:pt idx="4">
                  <c:v>Madonna</c:v>
                </c:pt>
              </c:strCache>
            </c:strRef>
          </c:cat>
          <c:val>
            <c:numRef>
              <c:f>Dashboard!$F$57:$F$62</c:f>
              <c:numCache>
                <c:formatCode>#,##0;\(#,##0\)</c:formatCode>
                <c:ptCount val="5"/>
                <c:pt idx="0">
                  <c:v>2</c:v>
                </c:pt>
                <c:pt idx="1">
                  <c:v>3</c:v>
                </c:pt>
                <c:pt idx="2">
                  <c:v>5</c:v>
                </c:pt>
                <c:pt idx="3">
                  <c:v>8</c:v>
                </c:pt>
                <c:pt idx="4">
                  <c:v>8</c:v>
                </c:pt>
              </c:numCache>
            </c:numRef>
          </c:val>
          <c:extLst>
            <c:ext xmlns:c16="http://schemas.microsoft.com/office/drawing/2014/chart" uri="{C3380CC4-5D6E-409C-BE32-E72D297353CC}">
              <c16:uniqueId val="{00000001-65DD-4FB9-B4E6-557597439403}"/>
            </c:ext>
          </c:extLst>
        </c:ser>
        <c:dLbls>
          <c:dLblPos val="inBase"/>
          <c:showLegendKey val="0"/>
          <c:showVal val="1"/>
          <c:showCatName val="0"/>
          <c:showSerName val="0"/>
          <c:showPercent val="0"/>
          <c:showBubbleSize val="0"/>
        </c:dLbls>
        <c:gapWidth val="50"/>
        <c:axId val="644180248"/>
        <c:axId val="644181232"/>
      </c:barChart>
      <c:catAx>
        <c:axId val="64418024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44181232"/>
        <c:crosses val="autoZero"/>
        <c:auto val="1"/>
        <c:lblAlgn val="ctr"/>
        <c:lblOffset val="100"/>
        <c:noMultiLvlLbl val="0"/>
      </c:catAx>
      <c:valAx>
        <c:axId val="644181232"/>
        <c:scaling>
          <c:orientation val="minMax"/>
        </c:scaling>
        <c:delete val="1"/>
        <c:axPos val="b"/>
        <c:numFmt formatCode="#,##0;\(#,##0\)" sourceLinked="1"/>
        <c:majorTickMark val="none"/>
        <c:minorTickMark val="none"/>
        <c:tickLblPos val="nextTo"/>
        <c:crossAx val="644180248"/>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[Excel workbook Gib Nov 19.xlsx]Dashboard!ByCountry</c:name>
    <c:fmtId val="2"/>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Cambodia sales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w="19050">
            <a:solidFill>
              <a:schemeClr val="lt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
        <c:spPr>
          <a:noFill/>
          <a:ln w="19050">
            <a:noFill/>
          </a:ln>
          <a:effectLst/>
        </c:spPr>
      </c:pivotFmt>
      <c:pivotFmt>
        <c:idx val="2"/>
        <c:spPr>
          <a:solidFill>
            <a:schemeClr val="accent6"/>
          </a:solidFill>
          <a:ln w="19050">
            <a:solidFill>
              <a:schemeClr val="lt1"/>
            </a:solidFill>
          </a:ln>
          <a:effectLst/>
        </c:spPr>
      </c:pivotFmt>
    </c:pivotFmts>
    <c:plotArea>
      <c:layout/>
      <c:doughnutChart>
        <c:varyColors val="1"/>
        <c:ser>
          <c:idx val="0"/>
          <c:order val="0"/>
          <c:tx>
            <c:strRef>
              <c:f>Dashboard!$U$56</c:f>
              <c:strCache>
                <c:ptCount val="1"/>
                <c:pt idx="0">
                  <c:v>Total</c:v>
                </c:pt>
              </c:strCache>
            </c:strRef>
          </c:tx>
          <c:dPt>
            <c:idx val="0"/>
            <c:bubble3D val="0"/>
            <c:spPr>
              <a:solidFill>
                <a:schemeClr val="accent6"/>
              </a:solidFill>
              <a:ln w="19050">
                <a:solidFill>
                  <a:schemeClr val="lt1"/>
                </a:solidFill>
              </a:ln>
              <a:effectLst/>
            </c:spPr>
            <c:extLst>
              <c:ext xmlns:c16="http://schemas.microsoft.com/office/drawing/2014/chart" uri="{C3380CC4-5D6E-409C-BE32-E72D297353CC}">
                <c16:uniqueId val="{00000002-4ED2-4C39-88B3-5FE9F609DEB1}"/>
              </c:ext>
            </c:extLst>
          </c:dPt>
          <c:dPt>
            <c:idx val="1"/>
            <c:bubble3D val="0"/>
            <c:spPr>
              <a:noFill/>
              <a:ln w="19050">
                <a:noFill/>
              </a:ln>
              <a:effectLst/>
            </c:spPr>
            <c:extLst>
              <c:ext xmlns:c16="http://schemas.microsoft.com/office/drawing/2014/chart" uri="{C3380CC4-5D6E-409C-BE32-E72D297353CC}">
                <c16:uniqueId val="{00000001-4ED2-4C39-88B3-5FE9F609DEB1}"/>
              </c:ext>
            </c:extLst>
          </c:dPt>
          <c:cat>
            <c:strRef>
              <c:f>Dashboard!$T$57:$T$59</c:f>
              <c:strCache>
                <c:ptCount val="2"/>
                <c:pt idx="0">
                  <c:v>Cambodia</c:v>
                </c:pt>
                <c:pt idx="1">
                  <c:v>Thailand</c:v>
                </c:pt>
              </c:strCache>
            </c:strRef>
          </c:cat>
          <c:val>
            <c:numRef>
              <c:f>Dashboard!$U$57:$U$59</c:f>
              <c:numCache>
                <c:formatCode>General</c:formatCode>
                <c:ptCount val="2"/>
                <c:pt idx="0">
                  <c:v>1310000</c:v>
                </c:pt>
                <c:pt idx="1">
                  <c:v>170000</c:v>
                </c:pt>
              </c:numCache>
            </c:numRef>
          </c:val>
          <c:extLst>
            <c:ext xmlns:c16="http://schemas.microsoft.com/office/drawing/2014/chart" uri="{C3380CC4-5D6E-409C-BE32-E72D297353CC}">
              <c16:uniqueId val="{00000000-4ED2-4C39-88B3-5FE9F609DEB1}"/>
            </c:ext>
          </c:extLst>
        </c:ser>
        <c:dLbls>
          <c:showLegendKey val="0"/>
          <c:showVal val="0"/>
          <c:showCatName val="0"/>
          <c:showSerName val="0"/>
          <c:showPercent val="0"/>
          <c:showBubbleSize val="0"/>
          <c:showLeaderLines val="1"/>
        </c:dLbls>
        <c:firstSliceAng val="0"/>
        <c:holeSize val="75"/>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[Excel workbook Gib Nov 19.xlsx]Dashboard!ByCity</c:name>
    <c:fmtId val="1"/>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Revenue by location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6"/>
          </a:solidFill>
          <a:ln>
            <a:noFill/>
          </a:ln>
          <a:effectLst/>
        </c:spPr>
        <c:marker>
          <c:symbol val="none"/>
        </c:marker>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Dashboard!$I$56</c:f>
              <c:strCache>
                <c:ptCount val="1"/>
                <c:pt idx="0">
                  <c:v>Total</c:v>
                </c:pt>
              </c:strCache>
            </c:strRef>
          </c:tx>
          <c:spPr>
            <a:solidFill>
              <a:schemeClr val="accent6"/>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Dashboard!$H$57:$H$63</c:f>
              <c:multiLvlStrCache>
                <c:ptCount val="4"/>
                <c:lvl>
                  <c:pt idx="0">
                    <c:v>Phnom Penh</c:v>
                  </c:pt>
                  <c:pt idx="1">
                    <c:v>Siem Reap</c:v>
                  </c:pt>
                  <c:pt idx="2">
                    <c:v>Kratie</c:v>
                  </c:pt>
                  <c:pt idx="3">
                    <c:v>Bangkok</c:v>
                  </c:pt>
                </c:lvl>
                <c:lvl>
                  <c:pt idx="0">
                    <c:v>Cambodia</c:v>
                  </c:pt>
                  <c:pt idx="3">
                    <c:v>Thailand</c:v>
                  </c:pt>
                </c:lvl>
              </c:multiLvlStrCache>
            </c:multiLvlStrRef>
          </c:cat>
          <c:val>
            <c:numRef>
              <c:f>Dashboard!$I$57:$I$63</c:f>
              <c:numCache>
                <c:formatCode>General</c:formatCode>
                <c:ptCount val="4"/>
                <c:pt idx="0">
                  <c:v>29.555</c:v>
                </c:pt>
                <c:pt idx="1">
                  <c:v>28.845000000000002</c:v>
                </c:pt>
                <c:pt idx="2">
                  <c:v>9.94</c:v>
                </c:pt>
                <c:pt idx="3">
                  <c:v>10.885</c:v>
                </c:pt>
              </c:numCache>
            </c:numRef>
          </c:val>
          <c:extLst>
            <c:ext xmlns:c16="http://schemas.microsoft.com/office/drawing/2014/chart" uri="{C3380CC4-5D6E-409C-BE32-E72D297353CC}">
              <c16:uniqueId val="{00000000-4249-41B3-90F2-14A487FC3F91}"/>
            </c:ext>
          </c:extLst>
        </c:ser>
        <c:dLbls>
          <c:showLegendKey val="0"/>
          <c:showVal val="0"/>
          <c:showCatName val="0"/>
          <c:showSerName val="0"/>
          <c:showPercent val="0"/>
          <c:showBubbleSize val="0"/>
        </c:dLbls>
        <c:gapWidth val="50"/>
        <c:overlap val="-27"/>
        <c:axId val="994622440"/>
        <c:axId val="994631624"/>
      </c:barChart>
      <c:catAx>
        <c:axId val="9946224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94631624"/>
        <c:crosses val="autoZero"/>
        <c:auto val="1"/>
        <c:lblAlgn val="ctr"/>
        <c:lblOffset val="100"/>
        <c:noMultiLvlLbl val="0"/>
      </c:catAx>
      <c:valAx>
        <c:axId val="994631624"/>
        <c:scaling>
          <c:orientation val="minMax"/>
        </c:scaling>
        <c:delete val="1"/>
        <c:axPos val="l"/>
        <c:numFmt formatCode="General" sourceLinked="1"/>
        <c:majorTickMark val="none"/>
        <c:minorTickMark val="none"/>
        <c:tickLblPos val="nextTo"/>
        <c:crossAx val="99462244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[Excel workbook Gib Nov 19.xlsx]Dashboard!ByMonth</c:name>
    <c:fmtId val="0"/>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Sales over time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6">
              <a:alpha val="33000"/>
            </a:schemeClr>
          </a:solidFill>
          <a:ln>
            <a:solidFill>
              <a:schemeClr val="accent6">
                <a:alpha val="35000"/>
              </a:schemeClr>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s>
    <c:plotArea>
      <c:layout/>
      <c:areaChart>
        <c:grouping val="standard"/>
        <c:varyColors val="0"/>
        <c:ser>
          <c:idx val="0"/>
          <c:order val="0"/>
          <c:tx>
            <c:strRef>
              <c:f>Dashboard!$B$56</c:f>
              <c:strCache>
                <c:ptCount val="1"/>
                <c:pt idx="0">
                  <c:v>Total</c:v>
                </c:pt>
              </c:strCache>
            </c:strRef>
          </c:tx>
          <c:spPr>
            <a:solidFill>
              <a:schemeClr val="accent6">
                <a:alpha val="33000"/>
              </a:schemeClr>
            </a:solidFill>
            <a:ln>
              <a:solidFill>
                <a:schemeClr val="accent6">
                  <a:alpha val="35000"/>
                </a:schemeClr>
              </a:solidFill>
            </a:ln>
            <a:effectLst/>
          </c:spPr>
          <c:cat>
            <c:strRef>
              <c:f>Dashboard!$A$57:$A$64</c:f>
              <c:strCache>
                <c:ptCount val="7"/>
                <c:pt idx="0">
                  <c:v>Feb</c:v>
                </c:pt>
                <c:pt idx="1">
                  <c:v>Mar</c:v>
                </c:pt>
                <c:pt idx="2">
                  <c:v>Apr</c:v>
                </c:pt>
                <c:pt idx="3">
                  <c:v>May</c:v>
                </c:pt>
                <c:pt idx="4">
                  <c:v>Jun</c:v>
                </c:pt>
                <c:pt idx="5">
                  <c:v>Jul</c:v>
                </c:pt>
                <c:pt idx="6">
                  <c:v>Aug</c:v>
                </c:pt>
              </c:strCache>
            </c:strRef>
          </c:cat>
          <c:val>
            <c:numRef>
              <c:f>Dashboard!$B$57:$B$64</c:f>
              <c:numCache>
                <c:formatCode>General</c:formatCode>
                <c:ptCount val="7"/>
                <c:pt idx="0">
                  <c:v>155000</c:v>
                </c:pt>
                <c:pt idx="1">
                  <c:v>280000</c:v>
                </c:pt>
                <c:pt idx="2">
                  <c:v>70000</c:v>
                </c:pt>
                <c:pt idx="3">
                  <c:v>280000</c:v>
                </c:pt>
                <c:pt idx="4">
                  <c:v>345000</c:v>
                </c:pt>
                <c:pt idx="5">
                  <c:v>105000</c:v>
                </c:pt>
                <c:pt idx="6">
                  <c:v>245000</c:v>
                </c:pt>
              </c:numCache>
            </c:numRef>
          </c:val>
          <c:extLst>
            <c:ext xmlns:c16="http://schemas.microsoft.com/office/drawing/2014/chart" uri="{C3380CC4-5D6E-409C-BE32-E72D297353CC}">
              <c16:uniqueId val="{00000000-A308-4107-8173-D5B6AF9E7B31}"/>
            </c:ext>
          </c:extLst>
        </c:ser>
        <c:dLbls>
          <c:showLegendKey val="0"/>
          <c:showVal val="0"/>
          <c:showCatName val="0"/>
          <c:showSerName val="0"/>
          <c:showPercent val="0"/>
          <c:showBubbleSize val="0"/>
        </c:dLbls>
        <c:axId val="1650397104"/>
        <c:axId val="1650416784"/>
      </c:areaChart>
      <c:catAx>
        <c:axId val="16503971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50416784"/>
        <c:crosses val="autoZero"/>
        <c:auto val="1"/>
        <c:lblAlgn val="ctr"/>
        <c:lblOffset val="100"/>
        <c:noMultiLvlLbl val="0"/>
      </c:catAx>
      <c:valAx>
        <c:axId val="1650416784"/>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50397104"/>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22">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ize="5"/>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3.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iagrams/colors1.xml><?xml version="1.0" encoding="utf-8"?>
<dgm:colorsDef xmlns:dgm="http://schemas.openxmlformats.org/drawingml/2006/diagram" xmlns:a="http://schemas.openxmlformats.org/drawingml/2006/main" uniqueId="urn:microsoft.com/office/officeart/2005/8/colors/colorful5">
  <dgm:title val=""/>
  <dgm:desc val=""/>
  <dgm:catLst>
    <dgm:cat type="colorful" pri="10500"/>
  </dgm:catLst>
  <dgm:styleLbl name="node0">
    <dgm:fillClrLst meth="repeat">
      <a:schemeClr val="accent4"/>
    </dgm:fillClrLst>
    <dgm:linClrLst meth="repeat">
      <a:schemeClr val="lt1"/>
    </dgm:linClrLst>
    <dgm:effectClrLst/>
    <dgm:txLinClrLst/>
    <dgm:txFillClrLst/>
    <dgm:txEffectClrLst/>
  </dgm:styleLbl>
  <dgm:styleLbl name="node1">
    <dgm:fillClrLst>
      <a:schemeClr val="accent5"/>
      <a:schemeClr val="accent6"/>
    </dgm:fillClrLst>
    <dgm:linClrLst meth="repeat">
      <a:schemeClr val="lt1"/>
    </dgm:linClrLst>
    <dgm:effectClrLst/>
    <dgm:txLinClrLst/>
    <dgm:txFillClrLst/>
    <dgm:txEffectClrLst/>
  </dgm:styleLbl>
  <dgm:styleLbl name="alignNode1">
    <dgm:fillClrLst>
      <a:schemeClr val="accent5"/>
      <a:schemeClr val="accent6"/>
    </dgm:fillClrLst>
    <dgm:linClrLst>
      <a:schemeClr val="accent5"/>
      <a:schemeClr val="accent6"/>
    </dgm:linClrLst>
    <dgm:effectClrLst/>
    <dgm:txLinClrLst/>
    <dgm:txFillClrLst/>
    <dgm:txEffectClrLst/>
  </dgm:styleLbl>
  <dgm:styleLbl name="lnNode1">
    <dgm:fillClrLst>
      <a:schemeClr val="accent5"/>
      <a:schemeClr val="accent6"/>
    </dgm:fillClrLst>
    <dgm:linClrLst meth="repeat">
      <a:schemeClr val="lt1"/>
    </dgm:linClrLst>
    <dgm:effectClrLst/>
    <dgm:txLinClrLst/>
    <dgm:txFillClrLst/>
    <dgm:txEffectClrLst/>
  </dgm:styleLbl>
  <dgm:styleLbl name="vennNode1">
    <dgm:fillClrLst>
      <a:schemeClr val="accent5">
        <a:alpha val="50000"/>
      </a:schemeClr>
      <a:schemeClr val="accent6">
        <a:alpha val="50000"/>
      </a:schemeClr>
    </dgm:fillClrLst>
    <dgm:linClrLst meth="repeat">
      <a:schemeClr val="lt1"/>
    </dgm:linClrLst>
    <dgm:effectClrLst/>
    <dgm:txLinClrLst/>
    <dgm:txFillClrLst/>
    <dgm:txEffectClrLst/>
  </dgm:styleLbl>
  <dgm:styleLbl name="node2">
    <dgm:fillClrLst>
      <a:schemeClr val="accent6"/>
    </dgm:fillClrLst>
    <dgm:linClrLst meth="repeat">
      <a:schemeClr val="lt1"/>
    </dgm:linClrLst>
    <dgm:effectClrLst/>
    <dgm:txLinClrLst/>
    <dgm:txFillClrLst/>
    <dgm:txEffectClrLst/>
  </dgm:styleLbl>
  <dgm:styleLbl name="node3">
    <dgm:fillClrLst>
      <a:schemeClr val="accent1"/>
    </dgm:fillClrLst>
    <dgm:linClrLst meth="repeat">
      <a:schemeClr val="lt1"/>
    </dgm:linClrLst>
    <dgm:effectClrLst/>
    <dgm:txLinClrLst/>
    <dgm:txFillClrLst/>
    <dgm:txEffectClrLst/>
  </dgm:styleLbl>
  <dgm:styleLbl name="node4">
    <dgm:fillClrLst>
      <a:schemeClr val="accent2"/>
    </dgm:fillClrLst>
    <dgm:linClrLst meth="repeat">
      <a:schemeClr val="lt1"/>
    </dgm:linClrLst>
    <dgm:effectClrLst/>
    <dgm:txLinClrLst/>
    <dgm:txFillClrLst/>
    <dgm:txEffectClrLst/>
  </dgm:styleLbl>
  <dgm:styleLbl name="fgImgPlace1">
    <dgm:fillClrLst>
      <a:schemeClr val="accent5">
        <a:tint val="50000"/>
      </a:schemeClr>
      <a:schemeClr val="accent6">
        <a:tint val="50000"/>
      </a:schemeClr>
    </dgm:fillClrLst>
    <dgm:linClrLst meth="repeat">
      <a:schemeClr val="lt1"/>
    </dgm:linClrLst>
    <dgm:effectClrLst/>
    <dgm:txLinClrLst/>
    <dgm:txFillClrLst meth="repeat">
      <a:schemeClr val="lt1"/>
    </dgm:txFillClrLst>
    <dgm:txEffectClrLst/>
  </dgm:styleLbl>
  <dgm:styleLbl name="alignImgPlace1">
    <dgm:fillClrLst>
      <a:schemeClr val="accent5">
        <a:tint val="50000"/>
      </a:schemeClr>
      <a:schemeClr val="accent6">
        <a:tint val="20000"/>
      </a:schemeClr>
    </dgm:fillClrLst>
    <dgm:linClrLst meth="repeat">
      <a:schemeClr val="lt1"/>
    </dgm:linClrLst>
    <dgm:effectClrLst/>
    <dgm:txLinClrLst/>
    <dgm:txFillClrLst meth="repeat">
      <a:schemeClr val="lt1"/>
    </dgm:txFillClrLst>
    <dgm:txEffectClrLst/>
  </dgm:styleLbl>
  <dgm:styleLbl name="bgImgPlace1">
    <dgm:fillClrLst>
      <a:schemeClr val="accent5">
        <a:tint val="50000"/>
      </a:schemeClr>
      <a:schemeClr val="accent6">
        <a:tint val="20000"/>
      </a:schemeClr>
    </dgm:fillClrLst>
    <dgm:linClrLst meth="repeat">
      <a:schemeClr val="lt1"/>
    </dgm:linClrLst>
    <dgm:effectClrLst/>
    <dgm:txLinClrLst/>
    <dgm:txFillClrLst meth="repeat">
      <a:schemeClr val="lt1"/>
    </dgm:txFillClrLst>
    <dgm:txEffectClrLst/>
  </dgm:styleLbl>
  <dgm:styleLbl name="sibTrans2D1">
    <dgm:fillClrLst>
      <a:schemeClr val="accent5"/>
      <a:schemeClr val="accent6"/>
    </dgm:fillClrLst>
    <dgm:linClrLst meth="repeat">
      <a:schemeClr val="lt1"/>
    </dgm:linClrLst>
    <dgm:effectClrLst/>
    <dgm:txLinClrLst/>
    <dgm:txFillClrLst/>
    <dgm:txEffectClrLst/>
  </dgm:styleLbl>
  <dgm:styleLbl name="fgSibTrans2D1">
    <dgm:fillClrLst>
      <a:schemeClr val="accent5"/>
      <a:schemeClr val="accent6"/>
    </dgm:fillClrLst>
    <dgm:linClrLst meth="repeat">
      <a:schemeClr val="lt1"/>
    </dgm:linClrLst>
    <dgm:effectClrLst/>
    <dgm:txLinClrLst/>
    <dgm:txFillClrLst meth="repeat">
      <a:schemeClr val="lt1"/>
    </dgm:txFillClrLst>
    <dgm:txEffectClrLst/>
  </dgm:styleLbl>
  <dgm:styleLbl name="bgSibTrans2D1">
    <dgm:fillClrLst>
      <a:schemeClr val="accent5"/>
      <a:schemeClr val="accent6"/>
    </dgm:fillClrLst>
    <dgm:linClrLst meth="repeat">
      <a:schemeClr val="lt1"/>
    </dgm:linClrLst>
    <dgm:effectClrLst/>
    <dgm:txLinClrLst/>
    <dgm:txFillClrLst meth="repeat">
      <a:schemeClr val="lt1"/>
    </dgm:txFillClrLst>
    <dgm:txEffectClrLst/>
  </dgm:styleLbl>
  <dgm:styleLbl name="sibTrans1D1">
    <dgm:fillClrLst/>
    <dgm:linClrLst>
      <a:schemeClr val="accent5"/>
      <a:schemeClr val="accent6"/>
    </dgm:linClrLst>
    <dgm:effectClrLst/>
    <dgm:txLinClrLst/>
    <dgm:txFillClrLst meth="repeat">
      <a:schemeClr val="tx1"/>
    </dgm:txFillClrLst>
    <dgm:txEffectClrLst/>
  </dgm:styleLbl>
  <dgm:styleLbl name="callout">
    <dgm:fillClrLst meth="repeat">
      <a:schemeClr val="accent5"/>
    </dgm:fillClrLst>
    <dgm:linClrLst meth="repeat">
      <a:schemeClr val="accent5">
        <a:tint val="50000"/>
      </a:schemeClr>
    </dgm:linClrLst>
    <dgm:effectClrLst/>
    <dgm:txLinClrLst/>
    <dgm:txFillClrLst meth="repeat">
      <a:schemeClr val="tx1"/>
    </dgm:txFillClrLst>
    <dgm:txEffectClrLst/>
  </dgm:styleLbl>
  <dgm:styleLbl name="asst0">
    <dgm:fillClrLst meth="repeat">
      <a:schemeClr val="accent5"/>
    </dgm:fillClrLst>
    <dgm:linClrLst meth="repeat">
      <a:schemeClr val="lt1">
        <a:shade val="80000"/>
      </a:schemeClr>
    </dgm:linClrLst>
    <dgm:effectClrLst/>
    <dgm:txLinClrLst/>
    <dgm:txFillClrLst/>
    <dgm:txEffectClrLst/>
  </dgm:styleLbl>
  <dgm:styleLbl name="asst1">
    <dgm:fillClrLst meth="repeat">
      <a:schemeClr val="accent6"/>
    </dgm:fillClrLst>
    <dgm:linClrLst meth="repeat">
      <a:schemeClr val="lt1">
        <a:shade val="80000"/>
      </a:schemeClr>
    </dgm:linClrLst>
    <dgm:effectClrLst/>
    <dgm:txLinClrLst/>
    <dgm:txFillClrLst/>
    <dgm:txEffectClrLst/>
  </dgm:styleLbl>
  <dgm:styleLbl name="asst2">
    <dgm:fillClrLst>
      <a:schemeClr val="accent1"/>
    </dgm:fillClrLst>
    <dgm:linClrLst meth="repeat">
      <a:schemeClr val="lt1"/>
    </dgm:linClrLst>
    <dgm:effectClrLst/>
    <dgm:txLinClrLst/>
    <dgm:txFillClrLst/>
    <dgm:txEffectClrLst/>
  </dgm:styleLbl>
  <dgm:styleLbl name="asst3">
    <dgm:fillClrLst>
      <a:schemeClr val="accent2"/>
    </dgm:fillClrLst>
    <dgm:linClrLst meth="repeat">
      <a:schemeClr val="lt1"/>
    </dgm:linClrLst>
    <dgm:effectClrLst/>
    <dgm:txLinClrLst/>
    <dgm:txFillClrLst/>
    <dgm:txEffectClrLst/>
  </dgm:styleLbl>
  <dgm:styleLbl name="asst4">
    <dgm:fillClrLst>
      <a:schemeClr val="accent3"/>
    </dgm:fillClrLst>
    <dgm:linClrLst meth="repeat">
      <a:schemeClr val="lt1"/>
    </dgm:linClrLst>
    <dgm:effectClrLst/>
    <dgm:txLinClrLst/>
    <dgm:txFillClrLst/>
    <dgm:txEffectClrLst/>
  </dgm:styleLbl>
  <dgm:styleLbl name="parChTrans2D1">
    <dgm:fillClrLst meth="repeat">
      <a:schemeClr val="accent5"/>
    </dgm:fillClrLst>
    <dgm:linClrLst meth="repeat">
      <a:schemeClr val="lt1"/>
    </dgm:linClrLst>
    <dgm:effectClrLst/>
    <dgm:txLinClrLst/>
    <dgm:txFillClrLst meth="repeat">
      <a:schemeClr val="lt1"/>
    </dgm:txFillClrLst>
    <dgm:txEffectClrLst/>
  </dgm:styleLbl>
  <dgm:styleLbl name="parChTrans2D2">
    <dgm:fillClrLst meth="repeat">
      <a:schemeClr val="accent6"/>
    </dgm:fillClrLst>
    <dgm:linClrLst meth="repeat">
      <a:schemeClr val="lt1"/>
    </dgm:linClrLst>
    <dgm:effectClrLst/>
    <dgm:txLinClrLst/>
    <dgm:txFillClrLst/>
    <dgm:txEffectClrLst/>
  </dgm:styleLbl>
  <dgm:styleLbl name="parChTrans2D3">
    <dgm:fillClrLst meth="repeat">
      <a:schemeClr val="accent6"/>
    </dgm:fillClrLst>
    <dgm:linClrLst meth="repeat">
      <a:schemeClr val="lt1"/>
    </dgm:linClrLst>
    <dgm:effectClrLst/>
    <dgm:txLinClrLst/>
    <dgm:txFillClrLst/>
    <dgm:txEffectClrLst/>
  </dgm:styleLbl>
  <dgm:styleLbl name="parChTrans2D4">
    <dgm:fillClrLst meth="repeat">
      <a:schemeClr val="accent1"/>
    </dgm:fillClrLst>
    <dgm:linClrLst meth="repeat">
      <a:schemeClr val="lt1"/>
    </dgm:linClrLst>
    <dgm:effectClrLst/>
    <dgm:txLinClrLst/>
    <dgm:txFillClrLst meth="repeat">
      <a:schemeClr val="lt1"/>
    </dgm:txFillClrLst>
    <dgm:txEffectClrLst/>
  </dgm:styleLbl>
  <dgm:styleLbl name="parChTrans1D1">
    <dgm:fillClrLst meth="repeat">
      <a:schemeClr val="accent5"/>
    </dgm:fillClrLst>
    <dgm:linClrLst meth="repeat">
      <a:schemeClr val="accent5"/>
    </dgm:linClrLst>
    <dgm:effectClrLst/>
    <dgm:txLinClrLst/>
    <dgm:txFillClrLst meth="repeat">
      <a:schemeClr val="tx1"/>
    </dgm:txFillClrLst>
    <dgm:txEffectClrLst/>
  </dgm:styleLbl>
  <dgm:styleLbl name="parChTrans1D2">
    <dgm:fillClrLst meth="repeat">
      <a:schemeClr val="accent6">
        <a:tint val="90000"/>
      </a:schemeClr>
    </dgm:fillClrLst>
    <dgm:linClrLst meth="repeat">
      <a:schemeClr val="accent6"/>
    </dgm:linClrLst>
    <dgm:effectClrLst/>
    <dgm:txLinClrLst/>
    <dgm:txFillClrLst meth="repeat">
      <a:schemeClr val="tx1"/>
    </dgm:txFillClrLst>
    <dgm:txEffectClrLst/>
  </dgm:styleLbl>
  <dgm:styleLbl name="parChTrans1D3">
    <dgm:fillClrLst meth="repeat">
      <a:schemeClr val="accent6">
        <a:tint val="70000"/>
      </a:schemeClr>
    </dgm:fillClrLst>
    <dgm:linClrLst meth="repeat">
      <a:schemeClr val="accent1"/>
    </dgm:linClrLst>
    <dgm:effectClrLst/>
    <dgm:txLinClrLst/>
    <dgm:txFillClrLst meth="repeat">
      <a:schemeClr val="tx1"/>
    </dgm:txFillClrLst>
    <dgm:txEffectClrLst/>
  </dgm:styleLbl>
  <dgm:styleLbl name="parChTrans1D4">
    <dgm:fillClrLst meth="repeat">
      <a:schemeClr val="accent6">
        <a:tint val="50000"/>
      </a:schemeClr>
    </dgm:fillClrLst>
    <dgm:linClrLst meth="repeat">
      <a:schemeClr val="accent2"/>
    </dgm:linClrLst>
    <dgm:effectClrLst/>
    <dgm:txLinClrLst/>
    <dgm:txFillClrLst meth="repeat">
      <a:schemeClr val="tx1"/>
    </dgm:txFillClrLst>
    <dgm:txEffectClrLst/>
  </dgm:styleLbl>
  <dgm:styleLbl name="fgAcc1">
    <dgm:fillClrLst meth="repeat">
      <a:schemeClr val="lt1">
        <a:alpha val="90000"/>
      </a:schemeClr>
    </dgm:fillClrLst>
    <dgm:linClrLst>
      <a:schemeClr val="accent5"/>
      <a:schemeClr val="accent6"/>
    </dgm:linClrLst>
    <dgm:effectClrLst/>
    <dgm:txLinClrLst/>
    <dgm:txFillClrLst meth="repeat">
      <a:schemeClr val="dk1"/>
    </dgm:txFillClrLst>
    <dgm:txEffectClrLst/>
  </dgm:styleLbl>
  <dgm:styleLbl name="conFgAcc1">
    <dgm:fillClrLst meth="repeat">
      <a:schemeClr val="lt1">
        <a:alpha val="90000"/>
      </a:schemeClr>
    </dgm:fillClrLst>
    <dgm:linClrLst>
      <a:schemeClr val="accent5"/>
      <a:schemeClr val="accent6"/>
    </dgm:linClrLst>
    <dgm:effectClrLst/>
    <dgm:txLinClrLst/>
    <dgm:txFillClrLst meth="repeat">
      <a:schemeClr val="dk1"/>
    </dgm:txFillClrLst>
    <dgm:txEffectClrLst/>
  </dgm:styleLbl>
  <dgm:styleLbl name="alignAcc1">
    <dgm:fillClrLst meth="repeat">
      <a:schemeClr val="lt1">
        <a:alpha val="90000"/>
      </a:schemeClr>
    </dgm:fillClrLst>
    <dgm:linClrLst>
      <a:schemeClr val="accent5"/>
      <a:schemeClr val="accent6"/>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5"/>
    </dgm:linClrLst>
    <dgm:effectClrLst/>
    <dgm:txLinClrLst/>
    <dgm:txFillClrLst meth="repeat">
      <a:schemeClr val="dk1"/>
    </dgm:txFillClrLst>
    <dgm:txEffectClrLst/>
  </dgm:styleLbl>
  <dgm:styleLbl name="bgAcc1">
    <dgm:fillClrLst meth="repeat">
      <a:schemeClr val="lt1">
        <a:alpha val="90000"/>
      </a:schemeClr>
    </dgm:fillClrLst>
    <dgm:linClrLst>
      <a:schemeClr val="accent5"/>
      <a:schemeClr val="accent6"/>
    </dgm:linClrLst>
    <dgm:effectClrLst/>
    <dgm:txLinClrLst/>
    <dgm:txFillClrLst meth="repeat">
      <a:schemeClr val="dk1"/>
    </dgm:txFillClrLst>
    <dgm:txEffectClrLst/>
  </dgm:styleLbl>
  <dgm:styleLbl name="solidFgAcc1">
    <dgm:fillClrLst meth="repeat">
      <a:schemeClr val="lt1"/>
    </dgm:fillClrLst>
    <dgm:linClrLst>
      <a:schemeClr val="accent5"/>
      <a:schemeClr val="accent6"/>
    </dgm:linClrLst>
    <dgm:effectClrLst/>
    <dgm:txLinClrLst/>
    <dgm:txFillClrLst meth="repeat">
      <a:schemeClr val="dk1"/>
    </dgm:txFillClrLst>
    <dgm:txEffectClrLst/>
  </dgm:styleLbl>
  <dgm:styleLbl name="solidAlignAcc1">
    <dgm:fillClrLst meth="repeat">
      <a:schemeClr val="lt1"/>
    </dgm:fillClrLst>
    <dgm:linClrLst>
      <a:schemeClr val="accent5"/>
      <a:schemeClr val="accent6"/>
    </dgm:linClrLst>
    <dgm:effectClrLst/>
    <dgm:txLinClrLst/>
    <dgm:txFillClrLst meth="repeat">
      <a:schemeClr val="dk1"/>
    </dgm:txFillClrLst>
    <dgm:txEffectClrLst/>
  </dgm:styleLbl>
  <dgm:styleLbl name="solidBgAcc1">
    <dgm:fillClrLst meth="repeat">
      <a:schemeClr val="lt1"/>
    </dgm:fillClrLst>
    <dgm:linClrLst>
      <a:schemeClr val="accent5"/>
      <a:schemeClr val="accent6"/>
    </dgm:linClrLst>
    <dgm:effectClrLst/>
    <dgm:txLinClrLst/>
    <dgm:txFillClrLst meth="repeat">
      <a:schemeClr val="dk1"/>
    </dgm:txFillClrLst>
    <dgm:txEffectClrLst/>
  </dgm:styleLbl>
  <dgm:styleLbl name="fgAccFollowNode1">
    <dgm:fillClrLst>
      <a:schemeClr val="accent5">
        <a:tint val="40000"/>
        <a:alpha val="90000"/>
      </a:schemeClr>
      <a:schemeClr val="accent6">
        <a:tint val="40000"/>
        <a:alpha val="90000"/>
      </a:schemeClr>
    </dgm:fillClrLst>
    <dgm:linClrLst>
      <a:schemeClr val="accent5">
        <a:tint val="40000"/>
        <a:alpha val="90000"/>
      </a:schemeClr>
      <a:schemeClr val="accent5">
        <a:tint val="40000"/>
        <a:alpha val="90000"/>
      </a:schemeClr>
    </dgm:linClrLst>
    <dgm:effectClrLst/>
    <dgm:txLinClrLst/>
    <dgm:txFillClrLst meth="repeat">
      <a:schemeClr val="dk1"/>
    </dgm:txFillClrLst>
    <dgm:txEffectClrLst/>
  </dgm:styleLbl>
  <dgm:styleLbl name="alignAccFollowNode1">
    <dgm:fillClrLst>
      <a:schemeClr val="accent5">
        <a:tint val="40000"/>
        <a:alpha val="90000"/>
      </a:schemeClr>
      <a:schemeClr val="accent6">
        <a:tint val="40000"/>
        <a:alpha val="90000"/>
      </a:schemeClr>
    </dgm:fillClrLst>
    <dgm:linClrLst>
      <a:schemeClr val="accent5">
        <a:tint val="40000"/>
        <a:alpha val="90000"/>
      </a:schemeClr>
      <a:schemeClr val="accent6">
        <a:tint val="40000"/>
        <a:alpha val="90000"/>
      </a:schemeClr>
    </dgm:linClrLst>
    <dgm:effectClrLst/>
    <dgm:txLinClrLst/>
    <dgm:txFillClrLst meth="repeat">
      <a:schemeClr val="dk1"/>
    </dgm:txFillClrLst>
    <dgm:txEffectClrLst/>
  </dgm:styleLbl>
  <dgm:styleLbl name="bgAccFollowNode1">
    <dgm:fillClrLst>
      <a:schemeClr val="accent5">
        <a:tint val="40000"/>
        <a:alpha val="90000"/>
      </a:schemeClr>
      <a:schemeClr val="accent6">
        <a:tint val="40000"/>
        <a:alpha val="90000"/>
      </a:schemeClr>
    </dgm:fillClrLst>
    <dgm:linClrLst>
      <a:schemeClr val="accent5">
        <a:tint val="40000"/>
        <a:alpha val="90000"/>
      </a:schemeClr>
      <a:schemeClr val="accent6">
        <a:tint val="40000"/>
        <a:alpha val="90000"/>
      </a:schemeClr>
    </dgm:linClrLst>
    <dgm:effectClrLst/>
    <dgm:txLinClrLst/>
    <dgm:txFillClrLst meth="repeat">
      <a:schemeClr val="dk1"/>
    </dgm:txFillClrLst>
    <dgm:txEffectClrLst/>
  </dgm:styleLbl>
  <dgm:styleLbl name="fgAcc0">
    <dgm:fillClrLst meth="repeat">
      <a:schemeClr val="lt1">
        <a:alpha val="90000"/>
      </a:schemeClr>
    </dgm:fillClrLst>
    <dgm:linClrLst>
      <a:schemeClr val="accent4"/>
    </dgm:linClrLst>
    <dgm:effectClrLst/>
    <dgm:txLinClrLst/>
    <dgm:txFillClrLst meth="repeat">
      <a:schemeClr val="dk1"/>
    </dgm:txFillClrLst>
    <dgm:txEffectClrLst/>
  </dgm:styleLbl>
  <dgm:styleLbl name="fgAcc2">
    <dgm:fillClrLst meth="repeat">
      <a:schemeClr val="lt1">
        <a:alpha val="90000"/>
      </a:schemeClr>
    </dgm:fillClrLst>
    <dgm:linClrLst>
      <a:schemeClr val="accent6"/>
    </dgm:linClrLst>
    <dgm:effectClrLst/>
    <dgm:txLinClrLst/>
    <dgm:txFillClrLst meth="repeat">
      <a:schemeClr val="dk1"/>
    </dgm:txFillClrLst>
    <dgm:txEffectClrLst/>
  </dgm:styleLbl>
  <dgm:styleLbl name="fgAcc3">
    <dgm:fillClrLst meth="repeat">
      <a:schemeClr val="lt1">
        <a:alpha val="90000"/>
      </a:schemeClr>
    </dgm:fillClrLst>
    <dgm:linClrLst>
      <a:schemeClr val="accent1"/>
    </dgm:linClrLst>
    <dgm:effectClrLst/>
    <dgm:txLinClrLst/>
    <dgm:txFillClrLst meth="repeat">
      <a:schemeClr val="dk1"/>
    </dgm:txFillClrLst>
    <dgm:txEffectClrLst/>
  </dgm:styleLbl>
  <dgm:styleLbl name="fgAcc4">
    <dgm:fillClrLst meth="repeat">
      <a:schemeClr val="lt1">
        <a:alpha val="90000"/>
      </a:schemeClr>
    </dgm:fillClrLst>
    <dgm:linClrLst>
      <a:schemeClr val="accent2"/>
    </dgm:linClrLst>
    <dgm:effectClrLst/>
    <dgm:txLinClrLst/>
    <dgm:txFillClrLst meth="repeat">
      <a:schemeClr val="dk1"/>
    </dgm:txFillClrLst>
    <dgm:txEffectClrLst/>
  </dgm:styleLbl>
  <dgm:styleLbl name="bgShp">
    <dgm:fillClrLst meth="repeat">
      <a:schemeClr val="accent5">
        <a:tint val="40000"/>
      </a:schemeClr>
    </dgm:fillClrLst>
    <dgm:linClrLst meth="repeat">
      <a:schemeClr val="dk1"/>
    </dgm:linClrLst>
    <dgm:effectClrLst/>
    <dgm:txLinClrLst/>
    <dgm:txFillClrLst meth="repeat">
      <a:schemeClr val="dk1"/>
    </dgm:txFillClrLst>
    <dgm:txEffectClrLst/>
  </dgm:styleLbl>
  <dgm:styleLbl name="dkBgShp">
    <dgm:fillClrLst meth="repeat">
      <a:schemeClr val="accent5">
        <a:shade val="90000"/>
      </a:schemeClr>
    </dgm:fillClrLst>
    <dgm:linClrLst meth="repeat">
      <a:schemeClr val="dk1"/>
    </dgm:linClrLst>
    <dgm:effectClrLst/>
    <dgm:txLinClrLst/>
    <dgm:txFillClrLst meth="repeat">
      <a:schemeClr val="lt1"/>
    </dgm:txFillClrLst>
    <dgm:txEffectClrLst/>
  </dgm:styleLbl>
  <dgm:styleLbl name="trBgShp">
    <dgm:fillClrLst meth="repeat">
      <a:schemeClr val="accent5">
        <a:tint val="50000"/>
        <a:alpha val="40000"/>
      </a:schemeClr>
    </dgm:fillClrLst>
    <dgm:linClrLst meth="repeat">
      <a:schemeClr val="accent5"/>
    </dgm:linClrLst>
    <dgm:effectClrLst/>
    <dgm:txLinClrLst/>
    <dgm:txFillClrLst meth="repeat">
      <a:schemeClr val="lt1"/>
    </dgm:txFillClrLst>
    <dgm:txEffectClrLst/>
  </dgm:styleLbl>
  <dgm:styleLbl name="fgShp">
    <dgm:fillClrLst meth="repeat">
      <a:schemeClr val="accent5">
        <a:tint val="4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83AFEF6E-D3FA-422A-B54D-B167A7EC597F}" type="doc">
      <dgm:prSet loTypeId="urn:microsoft.com/office/officeart/2005/8/layout/process2" loCatId="process" qsTypeId="urn:microsoft.com/office/officeart/2005/8/quickstyle/simple1" qsCatId="simple" csTypeId="urn:microsoft.com/office/officeart/2005/8/colors/colorful5" csCatId="colorful" phldr="1"/>
      <dgm:spPr/>
    </dgm:pt>
    <dgm:pt modelId="{59C606CC-7F43-4423-AE5C-31DD0A8C29DE}">
      <dgm:prSet phldrT="[Text]" custT="1"/>
      <dgm:spPr/>
      <dgm:t>
        <a:bodyPr/>
        <a:lstStyle/>
        <a:p>
          <a:r>
            <a:rPr lang="en-GB" sz="2400" dirty="0"/>
            <a:t>Step 1: Landscape &amp; 1x1 </a:t>
          </a:r>
        </a:p>
        <a:p>
          <a:r>
            <a:rPr lang="en-GB" sz="2400" i="1" dirty="0"/>
            <a:t>Too small?</a:t>
          </a:r>
        </a:p>
      </dgm:t>
    </dgm:pt>
    <dgm:pt modelId="{F295DBFA-70B7-415C-A214-743F92E96601}" type="parTrans" cxnId="{9F91C2F9-E5BC-4B12-AC73-B8AD2356CE6D}">
      <dgm:prSet/>
      <dgm:spPr/>
      <dgm:t>
        <a:bodyPr/>
        <a:lstStyle/>
        <a:p>
          <a:endParaRPr lang="en-GB"/>
        </a:p>
      </dgm:t>
    </dgm:pt>
    <dgm:pt modelId="{60742ABF-C696-4439-B767-A04CE310A539}" type="sibTrans" cxnId="{9F91C2F9-E5BC-4B12-AC73-B8AD2356CE6D}">
      <dgm:prSet/>
      <dgm:spPr/>
      <dgm:t>
        <a:bodyPr/>
        <a:lstStyle/>
        <a:p>
          <a:endParaRPr lang="en-GB"/>
        </a:p>
      </dgm:t>
    </dgm:pt>
    <dgm:pt modelId="{7F885352-285D-4F65-815A-A53725D91F7F}">
      <dgm:prSet phldrT="[Text]" custT="1"/>
      <dgm:spPr/>
      <dgm:t>
        <a:bodyPr/>
        <a:lstStyle/>
        <a:p>
          <a:r>
            <a:rPr lang="en-GB" sz="2400" dirty="0"/>
            <a:t>Step 2: 1x blank &amp; repeat cols / rows</a:t>
          </a:r>
        </a:p>
        <a:p>
          <a:r>
            <a:rPr lang="en-US" sz="2400" i="1" dirty="0"/>
            <a:t>Don’t want to print all?</a:t>
          </a:r>
          <a:endParaRPr lang="en-GB" sz="2400" i="1" dirty="0"/>
        </a:p>
      </dgm:t>
    </dgm:pt>
    <dgm:pt modelId="{593D5B78-9BA6-4A9C-90F3-2B44A85ACC3C}" type="parTrans" cxnId="{3656FD78-A040-46C8-A58A-CAD623C5ED72}">
      <dgm:prSet/>
      <dgm:spPr/>
      <dgm:t>
        <a:bodyPr/>
        <a:lstStyle/>
        <a:p>
          <a:endParaRPr lang="en-GB"/>
        </a:p>
      </dgm:t>
    </dgm:pt>
    <dgm:pt modelId="{DFC2CCE5-E5CB-4983-AB33-FA930CA224EA}" type="sibTrans" cxnId="{3656FD78-A040-46C8-A58A-CAD623C5ED72}">
      <dgm:prSet/>
      <dgm:spPr/>
      <dgm:t>
        <a:bodyPr/>
        <a:lstStyle/>
        <a:p>
          <a:endParaRPr lang="en-GB"/>
        </a:p>
      </dgm:t>
    </dgm:pt>
    <dgm:pt modelId="{58AE1770-F4F2-4C8A-B9E8-264DB85AF643}">
      <dgm:prSet phldrT="[Text]" custT="1"/>
      <dgm:spPr/>
      <dgm:t>
        <a:bodyPr/>
        <a:lstStyle/>
        <a:p>
          <a:r>
            <a:rPr lang="en-GB" sz="2400" dirty="0"/>
            <a:t>Step 3: Set up page break preview </a:t>
          </a:r>
          <a:br>
            <a:rPr lang="en-GB" sz="2400" dirty="0"/>
          </a:br>
          <a:r>
            <a:rPr lang="en-GB" sz="2400" dirty="0"/>
            <a:t>(↓→ of screen)</a:t>
          </a:r>
        </a:p>
      </dgm:t>
    </dgm:pt>
    <dgm:pt modelId="{A5DBEF9D-2B76-4998-A80A-A7617113DA15}" type="parTrans" cxnId="{22FBA2BE-9459-4DF3-A9ED-E826261AA188}">
      <dgm:prSet/>
      <dgm:spPr/>
      <dgm:t>
        <a:bodyPr/>
        <a:lstStyle/>
        <a:p>
          <a:endParaRPr lang="en-GB"/>
        </a:p>
      </dgm:t>
    </dgm:pt>
    <dgm:pt modelId="{71625BFF-7D3F-4700-9E2C-A45F72F2B48F}" type="sibTrans" cxnId="{22FBA2BE-9459-4DF3-A9ED-E826261AA188}">
      <dgm:prSet/>
      <dgm:spPr/>
      <dgm:t>
        <a:bodyPr/>
        <a:lstStyle/>
        <a:p>
          <a:endParaRPr lang="en-GB"/>
        </a:p>
      </dgm:t>
    </dgm:pt>
    <dgm:pt modelId="{2BC7AB45-7958-4AB0-96D7-BEE04C1F0E89}" type="pres">
      <dgm:prSet presAssocID="{83AFEF6E-D3FA-422A-B54D-B167A7EC597F}" presName="linearFlow" presStyleCnt="0">
        <dgm:presLayoutVars>
          <dgm:resizeHandles val="exact"/>
        </dgm:presLayoutVars>
      </dgm:prSet>
      <dgm:spPr/>
    </dgm:pt>
    <dgm:pt modelId="{C925DFF9-96C4-4A56-944A-418E64785911}" type="pres">
      <dgm:prSet presAssocID="{59C606CC-7F43-4423-AE5C-31DD0A8C29DE}" presName="node" presStyleLbl="node1" presStyleIdx="0" presStyleCnt="3" custScaleX="211109">
        <dgm:presLayoutVars>
          <dgm:bulletEnabled val="1"/>
        </dgm:presLayoutVars>
      </dgm:prSet>
      <dgm:spPr/>
    </dgm:pt>
    <dgm:pt modelId="{B797BE50-7739-4F42-ABEB-ACEE4D1279E1}" type="pres">
      <dgm:prSet presAssocID="{60742ABF-C696-4439-B767-A04CE310A539}" presName="sibTrans" presStyleLbl="sibTrans2D1" presStyleIdx="0" presStyleCnt="2"/>
      <dgm:spPr/>
    </dgm:pt>
    <dgm:pt modelId="{633C8639-F947-4533-BE4F-1B589C2F97AD}" type="pres">
      <dgm:prSet presAssocID="{60742ABF-C696-4439-B767-A04CE310A539}" presName="connectorText" presStyleLbl="sibTrans2D1" presStyleIdx="0" presStyleCnt="2"/>
      <dgm:spPr/>
    </dgm:pt>
    <dgm:pt modelId="{F7B40BCC-3630-4E31-9454-68C1A8D33A43}" type="pres">
      <dgm:prSet presAssocID="{7F885352-285D-4F65-815A-A53725D91F7F}" presName="node" presStyleLbl="node1" presStyleIdx="1" presStyleCnt="3" custScaleX="215093">
        <dgm:presLayoutVars>
          <dgm:bulletEnabled val="1"/>
        </dgm:presLayoutVars>
      </dgm:prSet>
      <dgm:spPr/>
    </dgm:pt>
    <dgm:pt modelId="{E46F9F46-D839-4D40-88D9-FB945421B157}" type="pres">
      <dgm:prSet presAssocID="{DFC2CCE5-E5CB-4983-AB33-FA930CA224EA}" presName="sibTrans" presStyleLbl="sibTrans2D1" presStyleIdx="1" presStyleCnt="2"/>
      <dgm:spPr/>
    </dgm:pt>
    <dgm:pt modelId="{C7AB4B51-D5AC-43BB-B018-C12871076DC6}" type="pres">
      <dgm:prSet presAssocID="{DFC2CCE5-E5CB-4983-AB33-FA930CA224EA}" presName="connectorText" presStyleLbl="sibTrans2D1" presStyleIdx="1" presStyleCnt="2"/>
      <dgm:spPr/>
    </dgm:pt>
    <dgm:pt modelId="{84B85AFA-3CF8-44AE-AD6B-865C09518A74}" type="pres">
      <dgm:prSet presAssocID="{58AE1770-F4F2-4C8A-B9E8-264DB85AF643}" presName="node" presStyleLbl="node1" presStyleIdx="2" presStyleCnt="3" custScaleX="211109">
        <dgm:presLayoutVars>
          <dgm:bulletEnabled val="1"/>
        </dgm:presLayoutVars>
      </dgm:prSet>
      <dgm:spPr/>
    </dgm:pt>
  </dgm:ptLst>
  <dgm:cxnLst>
    <dgm:cxn modelId="{E39AE509-E31D-4ED7-9926-C5347CFA7AD0}" type="presOf" srcId="{58AE1770-F4F2-4C8A-B9E8-264DB85AF643}" destId="{84B85AFA-3CF8-44AE-AD6B-865C09518A74}" srcOrd="0" destOrd="0" presId="urn:microsoft.com/office/officeart/2005/8/layout/process2"/>
    <dgm:cxn modelId="{DB15740E-998E-40E5-8203-460A3D6E218E}" type="presOf" srcId="{59C606CC-7F43-4423-AE5C-31DD0A8C29DE}" destId="{C925DFF9-96C4-4A56-944A-418E64785911}" srcOrd="0" destOrd="0" presId="urn:microsoft.com/office/officeart/2005/8/layout/process2"/>
    <dgm:cxn modelId="{A0ACD324-2A4F-4AF6-8945-424A537088CB}" type="presOf" srcId="{DFC2CCE5-E5CB-4983-AB33-FA930CA224EA}" destId="{E46F9F46-D839-4D40-88D9-FB945421B157}" srcOrd="0" destOrd="0" presId="urn:microsoft.com/office/officeart/2005/8/layout/process2"/>
    <dgm:cxn modelId="{FAEC3B5E-9BF4-4B33-AD0E-A1525FC19004}" type="presOf" srcId="{60742ABF-C696-4439-B767-A04CE310A539}" destId="{633C8639-F947-4533-BE4F-1B589C2F97AD}" srcOrd="1" destOrd="0" presId="urn:microsoft.com/office/officeart/2005/8/layout/process2"/>
    <dgm:cxn modelId="{3656FD78-A040-46C8-A58A-CAD623C5ED72}" srcId="{83AFEF6E-D3FA-422A-B54D-B167A7EC597F}" destId="{7F885352-285D-4F65-815A-A53725D91F7F}" srcOrd="1" destOrd="0" parTransId="{593D5B78-9BA6-4A9C-90F3-2B44A85ACC3C}" sibTransId="{DFC2CCE5-E5CB-4983-AB33-FA930CA224EA}"/>
    <dgm:cxn modelId="{1F1FE388-A0E5-4BF8-8DAE-BFEF73F047E7}" type="presOf" srcId="{83AFEF6E-D3FA-422A-B54D-B167A7EC597F}" destId="{2BC7AB45-7958-4AB0-96D7-BEE04C1F0E89}" srcOrd="0" destOrd="0" presId="urn:microsoft.com/office/officeart/2005/8/layout/process2"/>
    <dgm:cxn modelId="{95CB2093-3A11-4589-8A8F-20847C5389C6}" type="presOf" srcId="{DFC2CCE5-E5CB-4983-AB33-FA930CA224EA}" destId="{C7AB4B51-D5AC-43BB-B018-C12871076DC6}" srcOrd="1" destOrd="0" presId="urn:microsoft.com/office/officeart/2005/8/layout/process2"/>
    <dgm:cxn modelId="{249A7EA8-5D6E-4E05-9810-312D59E4C35A}" type="presOf" srcId="{7F885352-285D-4F65-815A-A53725D91F7F}" destId="{F7B40BCC-3630-4E31-9454-68C1A8D33A43}" srcOrd="0" destOrd="0" presId="urn:microsoft.com/office/officeart/2005/8/layout/process2"/>
    <dgm:cxn modelId="{255361B8-3506-467F-856E-3A4E6E4258F0}" type="presOf" srcId="{60742ABF-C696-4439-B767-A04CE310A539}" destId="{B797BE50-7739-4F42-ABEB-ACEE4D1279E1}" srcOrd="0" destOrd="0" presId="urn:microsoft.com/office/officeart/2005/8/layout/process2"/>
    <dgm:cxn modelId="{22FBA2BE-9459-4DF3-A9ED-E826261AA188}" srcId="{83AFEF6E-D3FA-422A-B54D-B167A7EC597F}" destId="{58AE1770-F4F2-4C8A-B9E8-264DB85AF643}" srcOrd="2" destOrd="0" parTransId="{A5DBEF9D-2B76-4998-A80A-A7617113DA15}" sibTransId="{71625BFF-7D3F-4700-9E2C-A45F72F2B48F}"/>
    <dgm:cxn modelId="{9F91C2F9-E5BC-4B12-AC73-B8AD2356CE6D}" srcId="{83AFEF6E-D3FA-422A-B54D-B167A7EC597F}" destId="{59C606CC-7F43-4423-AE5C-31DD0A8C29DE}" srcOrd="0" destOrd="0" parTransId="{F295DBFA-70B7-415C-A214-743F92E96601}" sibTransId="{60742ABF-C696-4439-B767-A04CE310A539}"/>
    <dgm:cxn modelId="{EE91ED68-B85B-4096-90A8-4CE26492C15B}" type="presParOf" srcId="{2BC7AB45-7958-4AB0-96D7-BEE04C1F0E89}" destId="{C925DFF9-96C4-4A56-944A-418E64785911}" srcOrd="0" destOrd="0" presId="urn:microsoft.com/office/officeart/2005/8/layout/process2"/>
    <dgm:cxn modelId="{FE4784E3-C55F-4F32-B85C-A52315AAF4FC}" type="presParOf" srcId="{2BC7AB45-7958-4AB0-96D7-BEE04C1F0E89}" destId="{B797BE50-7739-4F42-ABEB-ACEE4D1279E1}" srcOrd="1" destOrd="0" presId="urn:microsoft.com/office/officeart/2005/8/layout/process2"/>
    <dgm:cxn modelId="{39DB2D7D-356E-4C7C-BBDA-2B48BD972EBA}" type="presParOf" srcId="{B797BE50-7739-4F42-ABEB-ACEE4D1279E1}" destId="{633C8639-F947-4533-BE4F-1B589C2F97AD}" srcOrd="0" destOrd="0" presId="urn:microsoft.com/office/officeart/2005/8/layout/process2"/>
    <dgm:cxn modelId="{98B52613-E805-49C9-96A9-2A71816BC09D}" type="presParOf" srcId="{2BC7AB45-7958-4AB0-96D7-BEE04C1F0E89}" destId="{F7B40BCC-3630-4E31-9454-68C1A8D33A43}" srcOrd="2" destOrd="0" presId="urn:microsoft.com/office/officeart/2005/8/layout/process2"/>
    <dgm:cxn modelId="{F75FD98A-1661-448C-9FD6-943D8D2D773F}" type="presParOf" srcId="{2BC7AB45-7958-4AB0-96D7-BEE04C1F0E89}" destId="{E46F9F46-D839-4D40-88D9-FB945421B157}" srcOrd="3" destOrd="0" presId="urn:microsoft.com/office/officeart/2005/8/layout/process2"/>
    <dgm:cxn modelId="{EE90ACFB-ED0B-4EAB-A7E6-8AA1BFF8B338}" type="presParOf" srcId="{E46F9F46-D839-4D40-88D9-FB945421B157}" destId="{C7AB4B51-D5AC-43BB-B018-C12871076DC6}" srcOrd="0" destOrd="0" presId="urn:microsoft.com/office/officeart/2005/8/layout/process2"/>
    <dgm:cxn modelId="{4019E1DE-3A72-4113-BA0A-F179DB3F3567}" type="presParOf" srcId="{2BC7AB45-7958-4AB0-96D7-BEE04C1F0E89}" destId="{84B85AFA-3CF8-44AE-AD6B-865C09518A74}" srcOrd="4" destOrd="0" presId="urn:microsoft.com/office/officeart/2005/8/layout/process2"/>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C925DFF9-96C4-4A56-944A-418E64785911}">
      <dsp:nvSpPr>
        <dsp:cNvPr id="0" name=""/>
        <dsp:cNvSpPr/>
      </dsp:nvSpPr>
      <dsp:spPr>
        <a:xfrm>
          <a:off x="54073" y="2423"/>
          <a:ext cx="5730676" cy="1239419"/>
        </a:xfrm>
        <a:prstGeom prst="roundRect">
          <a:avLst>
            <a:gd name="adj" fmla="val 10000"/>
          </a:avLst>
        </a:prstGeom>
        <a:solidFill>
          <a:schemeClr val="accent5">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91440" tIns="91440" rIns="91440" bIns="91440" numCol="1" spcCol="1270" anchor="ctr" anchorCtr="0">
          <a:noAutofit/>
        </a:bodyPr>
        <a:lstStyle/>
        <a:p>
          <a:pPr marL="0" lvl="0" indent="0" algn="ctr" defTabSz="1066800">
            <a:lnSpc>
              <a:spcPct val="90000"/>
            </a:lnSpc>
            <a:spcBef>
              <a:spcPct val="0"/>
            </a:spcBef>
            <a:spcAft>
              <a:spcPct val="35000"/>
            </a:spcAft>
            <a:buNone/>
          </a:pPr>
          <a:r>
            <a:rPr lang="en-GB" sz="2400" kern="1200" dirty="0"/>
            <a:t>Step 1: Landscape &amp; 1x1 </a:t>
          </a:r>
        </a:p>
        <a:p>
          <a:pPr marL="0" lvl="0" indent="0" algn="ctr" defTabSz="1066800">
            <a:lnSpc>
              <a:spcPct val="90000"/>
            </a:lnSpc>
            <a:spcBef>
              <a:spcPct val="0"/>
            </a:spcBef>
            <a:spcAft>
              <a:spcPct val="35000"/>
            </a:spcAft>
            <a:buNone/>
          </a:pPr>
          <a:r>
            <a:rPr lang="en-GB" sz="2400" i="1" kern="1200" dirty="0"/>
            <a:t>Too small?</a:t>
          </a:r>
        </a:p>
      </dsp:txBody>
      <dsp:txXfrm>
        <a:off x="90374" y="38724"/>
        <a:ext cx="5658074" cy="1166817"/>
      </dsp:txXfrm>
    </dsp:sp>
    <dsp:sp modelId="{B797BE50-7739-4F42-ABEB-ACEE4D1279E1}">
      <dsp:nvSpPr>
        <dsp:cNvPr id="0" name=""/>
        <dsp:cNvSpPr/>
      </dsp:nvSpPr>
      <dsp:spPr>
        <a:xfrm rot="5400000">
          <a:off x="2687020" y="1272828"/>
          <a:ext cx="464782" cy="557738"/>
        </a:xfrm>
        <a:prstGeom prst="rightArrow">
          <a:avLst>
            <a:gd name="adj1" fmla="val 60000"/>
            <a:gd name="adj2" fmla="val 50000"/>
          </a:avLst>
        </a:prstGeom>
        <a:solidFill>
          <a:schemeClr val="accent5">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txBody>
        <a:bodyPr spcFirstLastPara="0" vert="horz" wrap="square" lIns="0" tIns="0" rIns="0" bIns="0" numCol="1" spcCol="1270" anchor="ctr" anchorCtr="0">
          <a:noAutofit/>
        </a:bodyPr>
        <a:lstStyle/>
        <a:p>
          <a:pPr marL="0" lvl="0" indent="0" algn="ctr" defTabSz="1022350">
            <a:lnSpc>
              <a:spcPct val="90000"/>
            </a:lnSpc>
            <a:spcBef>
              <a:spcPct val="0"/>
            </a:spcBef>
            <a:spcAft>
              <a:spcPct val="35000"/>
            </a:spcAft>
            <a:buNone/>
          </a:pPr>
          <a:endParaRPr lang="en-GB" sz="2300" kern="1200"/>
        </a:p>
      </dsp:txBody>
      <dsp:txXfrm rot="-5400000">
        <a:off x="2752091" y="1319306"/>
        <a:ext cx="334642" cy="325347"/>
      </dsp:txXfrm>
    </dsp:sp>
    <dsp:sp modelId="{F7B40BCC-3630-4E31-9454-68C1A8D33A43}">
      <dsp:nvSpPr>
        <dsp:cNvPr id="0" name=""/>
        <dsp:cNvSpPr/>
      </dsp:nvSpPr>
      <dsp:spPr>
        <a:xfrm>
          <a:off x="0" y="1861552"/>
          <a:ext cx="5838824" cy="1239419"/>
        </a:xfrm>
        <a:prstGeom prst="roundRect">
          <a:avLst>
            <a:gd name="adj" fmla="val 10000"/>
          </a:avLst>
        </a:prstGeom>
        <a:solidFill>
          <a:schemeClr val="accent5">
            <a:hueOff val="-3379271"/>
            <a:satOff val="-8710"/>
            <a:lumOff val="-5883"/>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91440" tIns="91440" rIns="91440" bIns="91440" numCol="1" spcCol="1270" anchor="ctr" anchorCtr="0">
          <a:noAutofit/>
        </a:bodyPr>
        <a:lstStyle/>
        <a:p>
          <a:pPr marL="0" lvl="0" indent="0" algn="ctr" defTabSz="1066800">
            <a:lnSpc>
              <a:spcPct val="90000"/>
            </a:lnSpc>
            <a:spcBef>
              <a:spcPct val="0"/>
            </a:spcBef>
            <a:spcAft>
              <a:spcPct val="35000"/>
            </a:spcAft>
            <a:buNone/>
          </a:pPr>
          <a:r>
            <a:rPr lang="en-GB" sz="2400" kern="1200" dirty="0"/>
            <a:t>Step 2: 1x blank &amp; repeat cols / rows</a:t>
          </a:r>
        </a:p>
        <a:p>
          <a:pPr marL="0" lvl="0" indent="0" algn="ctr" defTabSz="1066800">
            <a:lnSpc>
              <a:spcPct val="90000"/>
            </a:lnSpc>
            <a:spcBef>
              <a:spcPct val="0"/>
            </a:spcBef>
            <a:spcAft>
              <a:spcPct val="35000"/>
            </a:spcAft>
            <a:buNone/>
          </a:pPr>
          <a:r>
            <a:rPr lang="en-US" sz="2400" i="1" kern="1200" dirty="0"/>
            <a:t>Don’t want to print all?</a:t>
          </a:r>
          <a:endParaRPr lang="en-GB" sz="2400" i="1" kern="1200" dirty="0"/>
        </a:p>
      </dsp:txBody>
      <dsp:txXfrm>
        <a:off x="36301" y="1897853"/>
        <a:ext cx="5766222" cy="1166817"/>
      </dsp:txXfrm>
    </dsp:sp>
    <dsp:sp modelId="{E46F9F46-D839-4D40-88D9-FB945421B157}">
      <dsp:nvSpPr>
        <dsp:cNvPr id="0" name=""/>
        <dsp:cNvSpPr/>
      </dsp:nvSpPr>
      <dsp:spPr>
        <a:xfrm rot="5400000">
          <a:off x="2687020" y="3131957"/>
          <a:ext cx="464782" cy="557738"/>
        </a:xfrm>
        <a:prstGeom prst="rightArrow">
          <a:avLst>
            <a:gd name="adj1" fmla="val 60000"/>
            <a:gd name="adj2" fmla="val 50000"/>
          </a:avLst>
        </a:prstGeom>
        <a:solidFill>
          <a:schemeClr val="accent5">
            <a:hueOff val="-6758543"/>
            <a:satOff val="-17419"/>
            <a:lumOff val="-11765"/>
            <a:alphaOff val="0"/>
          </a:schemeClr>
        </a:solidFill>
        <a:ln>
          <a:noFill/>
        </a:ln>
        <a:effectLst/>
      </dsp:spPr>
      <dsp:style>
        <a:lnRef idx="0">
          <a:scrgbClr r="0" g="0" b="0"/>
        </a:lnRef>
        <a:fillRef idx="1">
          <a:scrgbClr r="0" g="0" b="0"/>
        </a:fillRef>
        <a:effectRef idx="0">
          <a:scrgbClr r="0" g="0" b="0"/>
        </a:effectRef>
        <a:fontRef idx="minor">
          <a:schemeClr val="lt1"/>
        </a:fontRef>
      </dsp:style>
      <dsp:txBody>
        <a:bodyPr spcFirstLastPara="0" vert="horz" wrap="square" lIns="0" tIns="0" rIns="0" bIns="0" numCol="1" spcCol="1270" anchor="ctr" anchorCtr="0">
          <a:noAutofit/>
        </a:bodyPr>
        <a:lstStyle/>
        <a:p>
          <a:pPr marL="0" lvl="0" indent="0" algn="ctr" defTabSz="1022350">
            <a:lnSpc>
              <a:spcPct val="90000"/>
            </a:lnSpc>
            <a:spcBef>
              <a:spcPct val="0"/>
            </a:spcBef>
            <a:spcAft>
              <a:spcPct val="35000"/>
            </a:spcAft>
            <a:buNone/>
          </a:pPr>
          <a:endParaRPr lang="en-GB" sz="2300" kern="1200"/>
        </a:p>
      </dsp:txBody>
      <dsp:txXfrm rot="-5400000">
        <a:off x="2752091" y="3178435"/>
        <a:ext cx="334642" cy="325347"/>
      </dsp:txXfrm>
    </dsp:sp>
    <dsp:sp modelId="{84B85AFA-3CF8-44AE-AD6B-865C09518A74}">
      <dsp:nvSpPr>
        <dsp:cNvPr id="0" name=""/>
        <dsp:cNvSpPr/>
      </dsp:nvSpPr>
      <dsp:spPr>
        <a:xfrm>
          <a:off x="54073" y="3720682"/>
          <a:ext cx="5730676" cy="1239419"/>
        </a:xfrm>
        <a:prstGeom prst="roundRect">
          <a:avLst>
            <a:gd name="adj" fmla="val 10000"/>
          </a:avLst>
        </a:prstGeom>
        <a:solidFill>
          <a:schemeClr val="accent5">
            <a:hueOff val="-6758543"/>
            <a:satOff val="-17419"/>
            <a:lumOff val="-11765"/>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91440" tIns="91440" rIns="91440" bIns="91440" numCol="1" spcCol="1270" anchor="ctr" anchorCtr="0">
          <a:noAutofit/>
        </a:bodyPr>
        <a:lstStyle/>
        <a:p>
          <a:pPr marL="0" lvl="0" indent="0" algn="ctr" defTabSz="1066800">
            <a:lnSpc>
              <a:spcPct val="90000"/>
            </a:lnSpc>
            <a:spcBef>
              <a:spcPct val="0"/>
            </a:spcBef>
            <a:spcAft>
              <a:spcPct val="35000"/>
            </a:spcAft>
            <a:buNone/>
          </a:pPr>
          <a:r>
            <a:rPr lang="en-GB" sz="2400" kern="1200" dirty="0"/>
            <a:t>Step 3: Set up page break preview </a:t>
          </a:r>
          <a:br>
            <a:rPr lang="en-GB" sz="2400" kern="1200" dirty="0"/>
          </a:br>
          <a:r>
            <a:rPr lang="en-GB" sz="2400" kern="1200" dirty="0"/>
            <a:t>(↓→ of screen)</a:t>
          </a:r>
        </a:p>
      </dsp:txBody>
      <dsp:txXfrm>
        <a:off x="90374" y="3756983"/>
        <a:ext cx="5658074" cy="1166817"/>
      </dsp:txXfrm>
    </dsp:sp>
  </dsp:spTree>
</dsp:drawing>
</file>

<file path=xl/diagrams/layout1.xml><?xml version="1.0" encoding="utf-8"?>
<dgm:layoutDef xmlns:dgm="http://schemas.openxmlformats.org/drawingml/2006/diagram" xmlns:a="http://schemas.openxmlformats.org/drawingml/2006/main" uniqueId="urn:microsoft.com/office/officeart/2005/8/layout/process2">
  <dgm:title val=""/>
  <dgm:desc val=""/>
  <dgm:catLst>
    <dgm:cat type="process" pri="13000"/>
  </dgm:catLst>
  <dgm:sampData useDef="1">
    <dgm:dataModel>
      <dgm:ptLst/>
      <dgm:bg/>
      <dgm:whole/>
    </dgm:dataModel>
  </dgm:sampData>
  <dgm:styleData>
    <dgm:dataModel>
      <dgm:ptLst>
        <dgm:pt modelId="0" type="doc"/>
        <dgm:pt modelId="1"/>
        <dgm:pt modelId="2"/>
      </dgm:ptLst>
      <dgm:cxnLst>
        <dgm:cxn modelId="3" srcId="0" destId="1" srcOrd="0" destOrd="0"/>
        <dgm:cxn modelId="4" srcId="0" destId="2" srcOrd="1" destOrd="0"/>
      </dgm:cxnLst>
      <dgm:bg/>
      <dgm:whole/>
    </dgm:dataModel>
  </dgm:styleData>
  <dgm:clrData>
    <dgm:dataModel>
      <dgm:ptLst>
        <dgm:pt modelId="0" type="doc"/>
        <dgm:pt modelId="1"/>
        <dgm:pt modelId="2"/>
        <dgm:pt modelId="3"/>
        <dgm:pt modelId="4"/>
      </dgm:ptLst>
      <dgm:cxnLst>
        <dgm:cxn modelId="5" srcId="0" destId="1" srcOrd="0" destOrd="0"/>
        <dgm:cxn modelId="6" srcId="0" destId="2" srcOrd="1" destOrd="0"/>
        <dgm:cxn modelId="7" srcId="0" destId="3" srcOrd="2" destOrd="0"/>
        <dgm:cxn modelId="8" srcId="0" destId="4" srcOrd="3" destOrd="0"/>
      </dgm:cxnLst>
      <dgm:bg/>
      <dgm:whole/>
    </dgm:dataModel>
  </dgm:clrData>
  <dgm:layoutNode name="linearFlow">
    <dgm:varLst>
      <dgm:resizeHandles val="exact"/>
    </dgm:varLst>
    <dgm:alg type="lin">
      <dgm:param type="linDir" val="fromT"/>
    </dgm:alg>
    <dgm:shape xmlns:r="http://schemas.openxmlformats.org/officeDocument/2006/relationships" r:blip="">
      <dgm:adjLst/>
    </dgm:shape>
    <dgm:presOf/>
    <dgm:constrLst>
      <dgm:constr type="h" for="ch" ptType="node" refType="h"/>
      <dgm:constr type="h" for="ch" ptType="sibTrans" refType="h" refFor="ch" refPtType="node" fact="0.5"/>
      <dgm:constr type="w" for="ch" ptType="node" op="equ"/>
      <dgm:constr type="primFontSz" for="ch" ptType="node" op="equ" val="65"/>
      <dgm:constr type="primFontSz" for="des" forName="connectorText" op="equ" val="55"/>
      <dgm:constr type="primFontSz" for="des" forName="connectorText" refType="primFontSz" refFor="ch" refPtType="node" op="lte" fact="0.8"/>
    </dgm:constrLst>
    <dgm:ruleLst/>
    <dgm:forEach name="nodesForEach" axis="ch" ptType="node">
      <dgm:layoutNode name="node">
        <dgm:varLst>
          <dgm:bulletEnabled val="1"/>
        </dgm:varLst>
        <dgm:choose name="Name0">
          <dgm:if name="Name1" axis="root des" ptType="all node" func="maxDepth" op="gt" val="1">
            <dgm:alg type="tx">
              <dgm:param type="parTxLTRAlign" val="l"/>
              <dgm:param type="parTxRTLAlign" val="r"/>
              <dgm:param type="txAnchorVertCh" val="mid"/>
            </dgm:alg>
          </dgm:if>
          <dgm:else name="Name2">
            <dgm:alg type="tx"/>
          </dgm:else>
        </dgm:choose>
        <dgm:shape xmlns:r="http://schemas.openxmlformats.org/officeDocument/2006/relationships" type="roundRect" r:blip="">
          <dgm:adjLst>
            <dgm:adj idx="1" val="0.1"/>
          </dgm:adjLst>
        </dgm:shape>
        <dgm:presOf axis="desOrSelf" ptType="node"/>
        <dgm:constrLst>
          <dgm:constr type="w" refType="h" fact="1.8"/>
          <dgm:constr type="tMarg" refType="primFontSz" fact="0.3"/>
          <dgm:constr type="bMarg" refType="primFontSz" fact="0.3"/>
          <dgm:constr type="lMarg" refType="primFontSz" fact="0.3"/>
          <dgm:constr type="rMarg" refType="primFontSz" fact="0.3"/>
        </dgm:constrLst>
        <dgm:ruleLst>
          <dgm:rule type="primFontSz" val="18" fact="NaN" max="NaN"/>
          <dgm:rule type="w" val="NaN" fact="4" max="NaN"/>
          <dgm:rule type="primFontSz" val="5" fact="NaN" max="NaN"/>
        </dgm:ruleLst>
      </dgm:layoutNode>
      <dgm:forEach name="sibTransForEach" axis="followSib" ptType="sibTrans" cnt="1">
        <dgm:layoutNode name="sibTrans">
          <dgm:alg type="conn">
            <dgm:param type="begPts" val="auto"/>
            <dgm:param type="endPts" val="auto"/>
          </dgm:alg>
          <dgm:shape xmlns:r="http://schemas.openxmlformats.org/officeDocument/2006/relationships" type="conn" r:blip="">
            <dgm:adjLst/>
          </dgm:shape>
          <dgm:presOf axis="self"/>
          <dgm:constrLst>
            <dgm:constr type="w" refType="h" fact="0.9"/>
            <dgm:constr type="connDist"/>
            <dgm:constr type="wArH" refType="w" fact="0.5"/>
            <dgm:constr type="hArH" refType="w"/>
            <dgm:constr type="stemThick" refType="w" fact="0.6"/>
            <dgm:constr type="begPad" refType="connDist" fact="0.125"/>
            <dgm:constr type="endPad" refType="connDist" fact="0.125"/>
          </dgm:constrLst>
          <dgm:ruleLst/>
          <dgm:layoutNode name="connectorText">
            <dgm:alg type="tx">
              <dgm:param type="autoTxRot" val="upr"/>
            </dgm:alg>
            <dgm:shape xmlns:r="http://schemas.openxmlformats.org/officeDocument/2006/relationships" type="conn" r:blip="" hideGeom="1">
              <dgm:adjLst/>
            </dgm:shape>
            <dgm:presOf axis="self"/>
            <dgm:constrLst>
              <dgm:constr type="lMarg"/>
              <dgm:constr type="rMarg"/>
              <dgm:constr type="tMarg"/>
              <dgm:constr type="bMarg"/>
            </dgm:constrLst>
            <dgm:ruleLst>
              <dgm:rule type="primFontSz" val="5" fact="NaN" max="NaN"/>
            </dgm:ruleLst>
          </dgm:layoutNode>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8" Type="http://schemas.openxmlformats.org/officeDocument/2006/relationships/image" Target="../media/image9.png"/><Relationship Id="rId3" Type="http://schemas.openxmlformats.org/officeDocument/2006/relationships/image" Target="../media/image4.png"/><Relationship Id="rId7" Type="http://schemas.openxmlformats.org/officeDocument/2006/relationships/image" Target="../media/image8.png"/><Relationship Id="rId2" Type="http://schemas.openxmlformats.org/officeDocument/2006/relationships/chart" Target="../charts/chart3.xml"/><Relationship Id="rId1" Type="http://schemas.openxmlformats.org/officeDocument/2006/relationships/image" Target="../media/image3.png"/><Relationship Id="rId6" Type="http://schemas.openxmlformats.org/officeDocument/2006/relationships/image" Target="../media/image7.png"/><Relationship Id="rId5" Type="http://schemas.openxmlformats.org/officeDocument/2006/relationships/image" Target="../media/image6.png"/><Relationship Id="rId4" Type="http://schemas.openxmlformats.org/officeDocument/2006/relationships/image" Target="../media/image5.png"/></Relationships>
</file>

<file path=xl/drawings/_rels/drawing5.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 Id="rId4" Type="http://schemas.openxmlformats.org/officeDocument/2006/relationships/chart" Target="../charts/chart7.xml"/></Relationships>
</file>

<file path=xl/drawings/_rels/drawing6.xml.rels><?xml version="1.0" encoding="UTF-8" standalone="yes"?>
<Relationships xmlns="http://schemas.openxmlformats.org/package/2006/relationships"><Relationship Id="rId8" Type="http://schemas.openxmlformats.org/officeDocument/2006/relationships/image" Target="../media/image17.png"/><Relationship Id="rId13" Type="http://schemas.openxmlformats.org/officeDocument/2006/relationships/image" Target="../media/image22.png"/><Relationship Id="rId3" Type="http://schemas.openxmlformats.org/officeDocument/2006/relationships/image" Target="../media/image12.png"/><Relationship Id="rId7" Type="http://schemas.openxmlformats.org/officeDocument/2006/relationships/image" Target="../media/image16.png"/><Relationship Id="rId12" Type="http://schemas.openxmlformats.org/officeDocument/2006/relationships/image" Target="../media/image21.png"/><Relationship Id="rId2" Type="http://schemas.openxmlformats.org/officeDocument/2006/relationships/image" Target="../media/image11.png"/><Relationship Id="rId1" Type="http://schemas.openxmlformats.org/officeDocument/2006/relationships/image" Target="../media/image10.png"/><Relationship Id="rId6" Type="http://schemas.openxmlformats.org/officeDocument/2006/relationships/image" Target="../media/image15.png"/><Relationship Id="rId11" Type="http://schemas.openxmlformats.org/officeDocument/2006/relationships/image" Target="../media/image20.png"/><Relationship Id="rId5" Type="http://schemas.openxmlformats.org/officeDocument/2006/relationships/image" Target="../media/image14.png"/><Relationship Id="rId10" Type="http://schemas.openxmlformats.org/officeDocument/2006/relationships/image" Target="../media/image19.png"/><Relationship Id="rId4" Type="http://schemas.openxmlformats.org/officeDocument/2006/relationships/image" Target="../media/image13.png"/><Relationship Id="rId9" Type="http://schemas.openxmlformats.org/officeDocument/2006/relationships/image" Target="../media/image18.png"/><Relationship Id="rId14" Type="http://schemas.openxmlformats.org/officeDocument/2006/relationships/image" Target="../media/image23.png"/></Relationships>
</file>

<file path=xl/drawings/_rels/drawing7.xml.rels><?xml version="1.0" encoding="UTF-8" standalone="yes"?>
<Relationships xmlns="http://schemas.openxmlformats.org/package/2006/relationships"><Relationship Id="rId2" Type="http://schemas.openxmlformats.org/officeDocument/2006/relationships/image" Target="../media/image25.png"/><Relationship Id="rId1" Type="http://schemas.openxmlformats.org/officeDocument/2006/relationships/image" Target="../media/image24.png"/></Relationships>
</file>

<file path=xl/drawings/_rels/drawing8.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5" Type="http://schemas.microsoft.com/office/2007/relationships/diagramDrawing" Target="../diagrams/drawing1.xml"/><Relationship Id="rId4" Type="http://schemas.openxmlformats.org/officeDocument/2006/relationships/diagramColors" Target="../diagrams/colors1.xml"/></Relationships>
</file>

<file path=xl/drawings/_rels/drawing9.xml.rels><?xml version="1.0" encoding="UTF-8" standalone="yes"?>
<Relationships xmlns="http://schemas.openxmlformats.org/package/2006/relationships"><Relationship Id="rId1" Type="http://schemas.openxmlformats.org/officeDocument/2006/relationships/image" Target="../media/image26.png"/></Relationships>
</file>

<file path=xl/drawings/drawing1.xml><?xml version="1.0" encoding="utf-8"?>
<xdr:wsDr xmlns:xdr="http://schemas.openxmlformats.org/drawingml/2006/spreadsheetDrawing" xmlns:a="http://schemas.openxmlformats.org/drawingml/2006/main">
  <xdr:twoCellAnchor>
    <xdr:from>
      <xdr:col>3</xdr:col>
      <xdr:colOff>25401</xdr:colOff>
      <xdr:row>3</xdr:row>
      <xdr:rowOff>187326</xdr:rowOff>
    </xdr:from>
    <xdr:to>
      <xdr:col>4</xdr:col>
      <xdr:colOff>1367118</xdr:colOff>
      <xdr:row>14</xdr:row>
      <xdr:rowOff>114300</xdr:rowOff>
    </xdr:to>
    <xdr:graphicFrame macro="">
      <xdr:nvGraphicFramePr>
        <xdr:cNvPr id="2" name="Chart 1">
          <a:extLst>
            <a:ext uri="{FF2B5EF4-FFF2-40B4-BE49-F238E27FC236}">
              <a16:creationId xmlns:a16="http://schemas.microsoft.com/office/drawing/2014/main" id="{F36BC971-6A37-4A76-A584-C9606C6E3F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64</xdr:row>
      <xdr:rowOff>0</xdr:rowOff>
    </xdr:from>
    <xdr:to>
      <xdr:col>5</xdr:col>
      <xdr:colOff>552450</xdr:colOff>
      <xdr:row>76</xdr:row>
      <xdr:rowOff>52387</xdr:rowOff>
    </xdr:to>
    <xdr:graphicFrame macro="">
      <xdr:nvGraphicFramePr>
        <xdr:cNvPr id="11" name="Chart 10">
          <a:extLst>
            <a:ext uri="{FF2B5EF4-FFF2-40B4-BE49-F238E27FC236}">
              <a16:creationId xmlns:a16="http://schemas.microsoft.com/office/drawing/2014/main" id="{D569D5A1-7540-41E9-A9AB-C7FD4BE464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3926205</xdr:colOff>
      <xdr:row>1</xdr:row>
      <xdr:rowOff>83820</xdr:rowOff>
    </xdr:from>
    <xdr:to>
      <xdr:col>4</xdr:col>
      <xdr:colOff>1272540</xdr:colOff>
      <xdr:row>10</xdr:row>
      <xdr:rowOff>53370</xdr:rowOff>
    </xdr:to>
    <xdr:grpSp>
      <xdr:nvGrpSpPr>
        <xdr:cNvPr id="2" name="Group 1">
          <a:extLst>
            <a:ext uri="{FF2B5EF4-FFF2-40B4-BE49-F238E27FC236}">
              <a16:creationId xmlns:a16="http://schemas.microsoft.com/office/drawing/2014/main" id="{D2286911-1E30-46CF-982B-1E21E2E14CAD}"/>
            </a:ext>
          </a:extLst>
        </xdr:cNvPr>
        <xdr:cNvGrpSpPr/>
      </xdr:nvGrpSpPr>
      <xdr:grpSpPr>
        <a:xfrm>
          <a:off x="5815965" y="266700"/>
          <a:ext cx="7679055" cy="1219230"/>
          <a:chOff x="5419725" y="2181225"/>
          <a:chExt cx="7228571" cy="1123810"/>
        </a:xfrm>
      </xdr:grpSpPr>
      <xdr:pic>
        <xdr:nvPicPr>
          <xdr:cNvPr id="3" name="Picture 2">
            <a:extLst>
              <a:ext uri="{FF2B5EF4-FFF2-40B4-BE49-F238E27FC236}">
                <a16:creationId xmlns:a16="http://schemas.microsoft.com/office/drawing/2014/main" id="{2226D05E-9064-42AA-B7BB-D268F17A3A4C}"/>
              </a:ext>
            </a:extLst>
          </xdr:cNvPr>
          <xdr:cNvPicPr>
            <a:picLocks noChangeAspect="1"/>
          </xdr:cNvPicPr>
        </xdr:nvPicPr>
        <xdr:blipFill>
          <a:blip xmlns:r="http://schemas.openxmlformats.org/officeDocument/2006/relationships" r:embed="rId1"/>
          <a:stretch>
            <a:fillRect/>
          </a:stretch>
        </xdr:blipFill>
        <xdr:spPr>
          <a:xfrm>
            <a:off x="5419725" y="2181225"/>
            <a:ext cx="7228571" cy="1123810"/>
          </a:xfrm>
          <a:prstGeom prst="rect">
            <a:avLst/>
          </a:prstGeom>
          <a:ln>
            <a:noFill/>
          </a:ln>
          <a:effectLst>
            <a:outerShdw blurRad="190500" algn="tl" rotWithShape="0">
              <a:srgbClr val="000000">
                <a:alpha val="70000"/>
              </a:srgbClr>
            </a:outerShdw>
          </a:effectLst>
        </xdr:spPr>
      </xdr:pic>
      <xdr:sp macro="" textlink="">
        <xdr:nvSpPr>
          <xdr:cNvPr id="4" name="Rounded Rectangle 1">
            <a:extLst>
              <a:ext uri="{FF2B5EF4-FFF2-40B4-BE49-F238E27FC236}">
                <a16:creationId xmlns:a16="http://schemas.microsoft.com/office/drawing/2014/main" id="{DEBA8861-0B29-4BFD-9AC6-5AAF2341D312}"/>
              </a:ext>
            </a:extLst>
          </xdr:cNvPr>
          <xdr:cNvSpPr/>
        </xdr:nvSpPr>
        <xdr:spPr>
          <a:xfrm>
            <a:off x="6400800" y="2867025"/>
            <a:ext cx="1171575" cy="257175"/>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5" name="Rounded Rectangle 6">
            <a:extLst>
              <a:ext uri="{FF2B5EF4-FFF2-40B4-BE49-F238E27FC236}">
                <a16:creationId xmlns:a16="http://schemas.microsoft.com/office/drawing/2014/main" id="{AD99105C-AE4C-42C4-8A77-03CE9555DE7B}"/>
              </a:ext>
            </a:extLst>
          </xdr:cNvPr>
          <xdr:cNvSpPr/>
        </xdr:nvSpPr>
        <xdr:spPr>
          <a:xfrm>
            <a:off x="10515600" y="2657475"/>
            <a:ext cx="809625" cy="257175"/>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6" name="Rounded Rectangle 7">
            <a:extLst>
              <a:ext uri="{FF2B5EF4-FFF2-40B4-BE49-F238E27FC236}">
                <a16:creationId xmlns:a16="http://schemas.microsoft.com/office/drawing/2014/main" id="{DFA61E98-C84F-4782-9B53-B2BF7DDE650A}"/>
              </a:ext>
            </a:extLst>
          </xdr:cNvPr>
          <xdr:cNvSpPr/>
        </xdr:nvSpPr>
        <xdr:spPr>
          <a:xfrm>
            <a:off x="11477625" y="2857500"/>
            <a:ext cx="1143000" cy="257175"/>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7" name="Rounded Rectangle 8">
            <a:extLst>
              <a:ext uri="{FF2B5EF4-FFF2-40B4-BE49-F238E27FC236}">
                <a16:creationId xmlns:a16="http://schemas.microsoft.com/office/drawing/2014/main" id="{92C4370C-6B02-4C3D-9BF5-0051A397188A}"/>
              </a:ext>
            </a:extLst>
          </xdr:cNvPr>
          <xdr:cNvSpPr/>
        </xdr:nvSpPr>
        <xdr:spPr>
          <a:xfrm>
            <a:off x="5438775" y="2867025"/>
            <a:ext cx="971550" cy="257175"/>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grpSp>
    <xdr:clientData/>
  </xdr:twoCellAnchor>
  <xdr:twoCellAnchor>
    <xdr:from>
      <xdr:col>2</xdr:col>
      <xdr:colOff>60960</xdr:colOff>
      <xdr:row>6</xdr:row>
      <xdr:rowOff>60960</xdr:rowOff>
    </xdr:from>
    <xdr:to>
      <xdr:col>2</xdr:col>
      <xdr:colOff>412630</xdr:colOff>
      <xdr:row>11</xdr:row>
      <xdr:rowOff>135148</xdr:rowOff>
    </xdr:to>
    <xdr:grpSp>
      <xdr:nvGrpSpPr>
        <xdr:cNvPr id="8" name="Group 7">
          <a:extLst>
            <a:ext uri="{FF2B5EF4-FFF2-40B4-BE49-F238E27FC236}">
              <a16:creationId xmlns:a16="http://schemas.microsoft.com/office/drawing/2014/main" id="{FF14764C-1B6C-4BBD-9043-8CBC8A326B98}"/>
            </a:ext>
          </a:extLst>
        </xdr:cNvPr>
        <xdr:cNvGrpSpPr/>
      </xdr:nvGrpSpPr>
      <xdr:grpSpPr>
        <a:xfrm>
          <a:off x="1950720" y="1059180"/>
          <a:ext cx="351670" cy="691408"/>
          <a:chOff x="8839200" y="1076325"/>
          <a:chExt cx="504762" cy="857143"/>
        </a:xfrm>
      </xdr:grpSpPr>
      <xdr:pic>
        <xdr:nvPicPr>
          <xdr:cNvPr id="9" name="Picture 8">
            <a:extLst>
              <a:ext uri="{FF2B5EF4-FFF2-40B4-BE49-F238E27FC236}">
                <a16:creationId xmlns:a16="http://schemas.microsoft.com/office/drawing/2014/main" id="{5CD23164-023F-4F76-8288-8BE745CC5F38}"/>
              </a:ext>
            </a:extLst>
          </xdr:cNvPr>
          <xdr:cNvPicPr>
            <a:picLocks noChangeAspect="1"/>
          </xdr:cNvPicPr>
        </xdr:nvPicPr>
        <xdr:blipFill>
          <a:blip xmlns:r="http://schemas.openxmlformats.org/officeDocument/2006/relationships" r:embed="rId2"/>
          <a:stretch>
            <a:fillRect/>
          </a:stretch>
        </xdr:blipFill>
        <xdr:spPr>
          <a:xfrm>
            <a:off x="8839200" y="1076325"/>
            <a:ext cx="504762" cy="857143"/>
          </a:xfrm>
          <a:prstGeom prst="rect">
            <a:avLst/>
          </a:prstGeom>
          <a:ln>
            <a:noFill/>
          </a:ln>
          <a:effectLst>
            <a:outerShdw blurRad="292100" dist="139700" dir="2700000" algn="tl" rotWithShape="0">
              <a:srgbClr val="333333">
                <a:alpha val="65000"/>
              </a:srgbClr>
            </a:outerShdw>
          </a:effectLst>
        </xdr:spPr>
      </xdr:pic>
      <xdr:sp macro="" textlink="">
        <xdr:nvSpPr>
          <xdr:cNvPr id="10" name="Rounded Rectangle 10">
            <a:extLst>
              <a:ext uri="{FF2B5EF4-FFF2-40B4-BE49-F238E27FC236}">
                <a16:creationId xmlns:a16="http://schemas.microsoft.com/office/drawing/2014/main" id="{427FBF9A-B3DD-41E1-ABFC-620D135544DF}"/>
              </a:ext>
            </a:extLst>
          </xdr:cNvPr>
          <xdr:cNvSpPr/>
        </xdr:nvSpPr>
        <xdr:spPr>
          <a:xfrm>
            <a:off x="8839200" y="1638299"/>
            <a:ext cx="114300" cy="180975"/>
          </a:xfrm>
          <a:prstGeom prst="round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grpSp>
    <xdr:clientData/>
  </xdr:twoCellAnchor>
</xdr:wsDr>
</file>

<file path=xl/drawings/drawing4.xml><?xml version="1.0" encoding="utf-8"?>
<xdr:wsDr xmlns:xdr="http://schemas.openxmlformats.org/drawingml/2006/spreadsheetDrawing" xmlns:a="http://schemas.openxmlformats.org/drawingml/2006/main">
  <xdr:twoCellAnchor editAs="absolute">
    <xdr:from>
      <xdr:col>4</xdr:col>
      <xdr:colOff>268941</xdr:colOff>
      <xdr:row>31</xdr:row>
      <xdr:rowOff>170328</xdr:rowOff>
    </xdr:from>
    <xdr:to>
      <xdr:col>8</xdr:col>
      <xdr:colOff>125779</xdr:colOff>
      <xdr:row>46</xdr:row>
      <xdr:rowOff>97382</xdr:rowOff>
    </xdr:to>
    <xdr:pic>
      <xdr:nvPicPr>
        <xdr:cNvPr id="2" name="Picture 1">
          <a:extLst>
            <a:ext uri="{FF2B5EF4-FFF2-40B4-BE49-F238E27FC236}">
              <a16:creationId xmlns:a16="http://schemas.microsoft.com/office/drawing/2014/main" id="{53C2DF43-9427-45D3-A4C1-5FCF8FA39D73}"/>
            </a:ext>
          </a:extLst>
        </xdr:cNvPr>
        <xdr:cNvPicPr>
          <a:picLocks noChangeAspect="1"/>
        </xdr:cNvPicPr>
      </xdr:nvPicPr>
      <xdr:blipFill>
        <a:blip xmlns:r="http://schemas.openxmlformats.org/officeDocument/2006/relationships" r:embed="rId1"/>
        <a:stretch>
          <a:fillRect/>
        </a:stretch>
      </xdr:blipFill>
      <xdr:spPr>
        <a:xfrm>
          <a:off x="3126441" y="5839608"/>
          <a:ext cx="2295238" cy="2670254"/>
        </a:xfrm>
        <a:prstGeom prst="rect">
          <a:avLst/>
        </a:prstGeom>
        <a:ln>
          <a:noFill/>
        </a:ln>
        <a:effectLst>
          <a:outerShdw blurRad="190500" algn="tl" rotWithShape="0">
            <a:srgbClr val="000000">
              <a:alpha val="70000"/>
            </a:srgbClr>
          </a:outerShdw>
        </a:effectLst>
      </xdr:spPr>
    </xdr:pic>
    <xdr:clientData/>
  </xdr:twoCellAnchor>
  <xdr:twoCellAnchor>
    <xdr:from>
      <xdr:col>7</xdr:col>
      <xdr:colOff>186691</xdr:colOff>
      <xdr:row>3</xdr:row>
      <xdr:rowOff>127523</xdr:rowOff>
    </xdr:from>
    <xdr:to>
      <xdr:col>13</xdr:col>
      <xdr:colOff>484094</xdr:colOff>
      <xdr:row>18</xdr:row>
      <xdr:rowOff>80682</xdr:rowOff>
    </xdr:to>
    <xdr:graphicFrame macro="">
      <xdr:nvGraphicFramePr>
        <xdr:cNvPr id="3" name="Chart 2">
          <a:extLst>
            <a:ext uri="{FF2B5EF4-FFF2-40B4-BE49-F238E27FC236}">
              <a16:creationId xmlns:a16="http://schemas.microsoft.com/office/drawing/2014/main" id="{16A46A51-FE42-41BB-B5D1-37661C2DCA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14</xdr:col>
      <xdr:colOff>0</xdr:colOff>
      <xdr:row>3</xdr:row>
      <xdr:rowOff>0</xdr:rowOff>
    </xdr:from>
    <xdr:to>
      <xdr:col>17</xdr:col>
      <xdr:colOff>4190</xdr:colOff>
      <xdr:row>17</xdr:row>
      <xdr:rowOff>43543</xdr:rowOff>
    </xdr:to>
    <xdr:pic>
      <xdr:nvPicPr>
        <xdr:cNvPr id="4" name="Picture 3">
          <a:extLst>
            <a:ext uri="{FF2B5EF4-FFF2-40B4-BE49-F238E27FC236}">
              <a16:creationId xmlns:a16="http://schemas.microsoft.com/office/drawing/2014/main" id="{560FEDE7-714A-4A08-B2EE-437F9BF0A9D0}"/>
            </a:ext>
          </a:extLst>
        </xdr:cNvPr>
        <xdr:cNvPicPr>
          <a:picLocks noChangeAspect="1"/>
        </xdr:cNvPicPr>
      </xdr:nvPicPr>
      <xdr:blipFill>
        <a:blip xmlns:r="http://schemas.openxmlformats.org/officeDocument/2006/relationships" r:embed="rId3"/>
        <a:stretch>
          <a:fillRect/>
        </a:stretch>
      </xdr:blipFill>
      <xdr:spPr>
        <a:xfrm>
          <a:off x="8953500" y="548640"/>
          <a:ext cx="1832990" cy="2603863"/>
        </a:xfrm>
        <a:prstGeom prst="rect">
          <a:avLst/>
        </a:prstGeom>
        <a:ln>
          <a:noFill/>
        </a:ln>
        <a:effectLst>
          <a:outerShdw blurRad="190500" algn="tl" rotWithShape="0">
            <a:srgbClr val="000000">
              <a:alpha val="70000"/>
            </a:srgbClr>
          </a:outerShdw>
        </a:effectLst>
      </xdr:spPr>
    </xdr:pic>
    <xdr:clientData/>
  </xdr:twoCellAnchor>
  <xdr:twoCellAnchor editAs="oneCell">
    <xdr:from>
      <xdr:col>2</xdr:col>
      <xdr:colOff>71718</xdr:colOff>
      <xdr:row>2</xdr:row>
      <xdr:rowOff>80682</xdr:rowOff>
    </xdr:from>
    <xdr:to>
      <xdr:col>6</xdr:col>
      <xdr:colOff>412377</xdr:colOff>
      <xdr:row>11</xdr:row>
      <xdr:rowOff>135466</xdr:rowOff>
    </xdr:to>
    <xdr:pic>
      <xdr:nvPicPr>
        <xdr:cNvPr id="5" name="Picture 4">
          <a:extLst>
            <a:ext uri="{FF2B5EF4-FFF2-40B4-BE49-F238E27FC236}">
              <a16:creationId xmlns:a16="http://schemas.microsoft.com/office/drawing/2014/main" id="{E5F48ACD-4BBA-4405-AD64-636CC71C70FC}"/>
            </a:ext>
          </a:extLst>
        </xdr:cNvPr>
        <xdr:cNvPicPr>
          <a:picLocks noChangeAspect="1"/>
        </xdr:cNvPicPr>
      </xdr:nvPicPr>
      <xdr:blipFill>
        <a:blip xmlns:r="http://schemas.openxmlformats.org/officeDocument/2006/relationships" r:embed="rId4"/>
        <a:stretch>
          <a:fillRect/>
        </a:stretch>
      </xdr:blipFill>
      <xdr:spPr>
        <a:xfrm>
          <a:off x="1710018" y="446442"/>
          <a:ext cx="2779059" cy="1700704"/>
        </a:xfrm>
        <a:prstGeom prst="rect">
          <a:avLst/>
        </a:prstGeom>
        <a:ln>
          <a:noFill/>
        </a:ln>
        <a:effectLst>
          <a:outerShdw blurRad="190500" algn="tl" rotWithShape="0">
            <a:srgbClr val="000000">
              <a:alpha val="70000"/>
            </a:srgbClr>
          </a:outerShdw>
        </a:effectLst>
      </xdr:spPr>
    </xdr:pic>
    <xdr:clientData/>
  </xdr:twoCellAnchor>
  <xdr:twoCellAnchor editAs="oneCell">
    <xdr:from>
      <xdr:col>5</xdr:col>
      <xdr:colOff>134471</xdr:colOff>
      <xdr:row>19</xdr:row>
      <xdr:rowOff>152401</xdr:rowOff>
    </xdr:from>
    <xdr:to>
      <xdr:col>8</xdr:col>
      <xdr:colOff>98612</xdr:colOff>
      <xdr:row>28</xdr:row>
      <xdr:rowOff>90852</xdr:rowOff>
    </xdr:to>
    <xdr:pic>
      <xdr:nvPicPr>
        <xdr:cNvPr id="6" name="Picture 5">
          <a:extLst>
            <a:ext uri="{FF2B5EF4-FFF2-40B4-BE49-F238E27FC236}">
              <a16:creationId xmlns:a16="http://schemas.microsoft.com/office/drawing/2014/main" id="{34C1E4DF-56AB-443A-A2E2-875BDF92D055}"/>
            </a:ext>
          </a:extLst>
        </xdr:cNvPr>
        <xdr:cNvPicPr>
          <a:picLocks noChangeAspect="1"/>
        </xdr:cNvPicPr>
      </xdr:nvPicPr>
      <xdr:blipFill>
        <a:blip xmlns:r="http://schemas.openxmlformats.org/officeDocument/2006/relationships" r:embed="rId5"/>
        <a:stretch>
          <a:fillRect/>
        </a:stretch>
      </xdr:blipFill>
      <xdr:spPr>
        <a:xfrm>
          <a:off x="3601571" y="3627121"/>
          <a:ext cx="1792941" cy="1584371"/>
        </a:xfrm>
        <a:prstGeom prst="rect">
          <a:avLst/>
        </a:prstGeom>
        <a:ln>
          <a:noFill/>
        </a:ln>
        <a:effectLst>
          <a:outerShdw blurRad="190500" algn="tl" rotWithShape="0">
            <a:srgbClr val="000000">
              <a:alpha val="70000"/>
            </a:srgbClr>
          </a:outerShdw>
        </a:effectLst>
      </xdr:spPr>
    </xdr:pic>
    <xdr:clientData/>
  </xdr:twoCellAnchor>
  <xdr:twoCellAnchor editAs="oneCell">
    <xdr:from>
      <xdr:col>8</xdr:col>
      <xdr:colOff>582706</xdr:colOff>
      <xdr:row>32</xdr:row>
      <xdr:rowOff>26893</xdr:rowOff>
    </xdr:from>
    <xdr:to>
      <xdr:col>12</xdr:col>
      <xdr:colOff>334727</xdr:colOff>
      <xdr:row>48</xdr:row>
      <xdr:rowOff>107575</xdr:rowOff>
    </xdr:to>
    <xdr:pic>
      <xdr:nvPicPr>
        <xdr:cNvPr id="7" name="Picture 6">
          <a:extLst>
            <a:ext uri="{FF2B5EF4-FFF2-40B4-BE49-F238E27FC236}">
              <a16:creationId xmlns:a16="http://schemas.microsoft.com/office/drawing/2014/main" id="{6D1A6511-4255-48C7-88F0-4BDB4A594DF4}"/>
            </a:ext>
          </a:extLst>
        </xdr:cNvPr>
        <xdr:cNvPicPr>
          <a:picLocks noChangeAspect="1"/>
        </xdr:cNvPicPr>
      </xdr:nvPicPr>
      <xdr:blipFill rotWithShape="1">
        <a:blip xmlns:r="http://schemas.openxmlformats.org/officeDocument/2006/relationships" r:embed="rId6"/>
        <a:srcRect b="32337"/>
        <a:stretch/>
      </xdr:blipFill>
      <xdr:spPr>
        <a:xfrm>
          <a:off x="5878606" y="5879053"/>
          <a:ext cx="2190421" cy="3006762"/>
        </a:xfrm>
        <a:prstGeom prst="rect">
          <a:avLst/>
        </a:prstGeom>
        <a:ln>
          <a:noFill/>
        </a:ln>
        <a:effectLst>
          <a:outerShdw blurRad="190500" algn="tl" rotWithShape="0">
            <a:srgbClr val="000000">
              <a:alpha val="70000"/>
            </a:srgbClr>
          </a:outerShdw>
        </a:effectLst>
      </xdr:spPr>
    </xdr:pic>
    <xdr:clientData/>
  </xdr:twoCellAnchor>
  <xdr:twoCellAnchor editAs="oneCell">
    <xdr:from>
      <xdr:col>13</xdr:col>
      <xdr:colOff>35859</xdr:colOff>
      <xdr:row>32</xdr:row>
      <xdr:rowOff>26895</xdr:rowOff>
    </xdr:from>
    <xdr:to>
      <xdr:col>19</xdr:col>
      <xdr:colOff>320098</xdr:colOff>
      <xdr:row>45</xdr:row>
      <xdr:rowOff>777</xdr:rowOff>
    </xdr:to>
    <xdr:pic>
      <xdr:nvPicPr>
        <xdr:cNvPr id="8" name="Picture 7">
          <a:extLst>
            <a:ext uri="{FF2B5EF4-FFF2-40B4-BE49-F238E27FC236}">
              <a16:creationId xmlns:a16="http://schemas.microsoft.com/office/drawing/2014/main" id="{EB8AAEE8-5D26-464B-9B69-D27908DE52B6}"/>
            </a:ext>
          </a:extLst>
        </xdr:cNvPr>
        <xdr:cNvPicPr>
          <a:picLocks noChangeAspect="1"/>
        </xdr:cNvPicPr>
      </xdr:nvPicPr>
      <xdr:blipFill>
        <a:blip xmlns:r="http://schemas.openxmlformats.org/officeDocument/2006/relationships" r:embed="rId7"/>
        <a:stretch>
          <a:fillRect/>
        </a:stretch>
      </xdr:blipFill>
      <xdr:spPr>
        <a:xfrm>
          <a:off x="8379759" y="5879055"/>
          <a:ext cx="3941839" cy="2351322"/>
        </a:xfrm>
        <a:prstGeom prst="rect">
          <a:avLst/>
        </a:prstGeom>
        <a:ln>
          <a:noFill/>
        </a:ln>
        <a:effectLst>
          <a:outerShdw blurRad="190500" algn="tl" rotWithShape="0">
            <a:srgbClr val="000000">
              <a:alpha val="70000"/>
            </a:srgbClr>
          </a:outerShdw>
        </a:effectLst>
      </xdr:spPr>
    </xdr:pic>
    <xdr:clientData/>
  </xdr:twoCellAnchor>
  <xdr:twoCellAnchor editAs="oneCell">
    <xdr:from>
      <xdr:col>0</xdr:col>
      <xdr:colOff>98611</xdr:colOff>
      <xdr:row>57</xdr:row>
      <xdr:rowOff>17929</xdr:rowOff>
    </xdr:from>
    <xdr:to>
      <xdr:col>2</xdr:col>
      <xdr:colOff>537882</xdr:colOff>
      <xdr:row>62</xdr:row>
      <xdr:rowOff>62687</xdr:rowOff>
    </xdr:to>
    <xdr:pic>
      <xdr:nvPicPr>
        <xdr:cNvPr id="9" name="Picture 8">
          <a:extLst>
            <a:ext uri="{FF2B5EF4-FFF2-40B4-BE49-F238E27FC236}">
              <a16:creationId xmlns:a16="http://schemas.microsoft.com/office/drawing/2014/main" id="{956FCECE-8D48-4119-922A-BDACB66503E8}"/>
            </a:ext>
          </a:extLst>
        </xdr:cNvPr>
        <xdr:cNvPicPr>
          <a:picLocks noChangeAspect="1"/>
        </xdr:cNvPicPr>
      </xdr:nvPicPr>
      <xdr:blipFill>
        <a:blip xmlns:r="http://schemas.openxmlformats.org/officeDocument/2006/relationships" r:embed="rId8"/>
        <a:stretch>
          <a:fillRect/>
        </a:stretch>
      </xdr:blipFill>
      <xdr:spPr>
        <a:xfrm>
          <a:off x="98611" y="10442089"/>
          <a:ext cx="2077571" cy="959158"/>
        </a:xfrm>
        <a:prstGeom prst="rect">
          <a:avLst/>
        </a:prstGeom>
        <a:ln>
          <a:noFill/>
        </a:ln>
        <a:effectLst>
          <a:outerShdw blurRad="190500" algn="tl" rotWithShape="0">
            <a:srgbClr val="000000">
              <a:alpha val="70000"/>
            </a:srgbClr>
          </a:outerShdw>
        </a:effec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281269</xdr:colOff>
      <xdr:row>67</xdr:row>
      <xdr:rowOff>168410</xdr:rowOff>
    </xdr:from>
    <xdr:to>
      <xdr:col>3</xdr:col>
      <xdr:colOff>666751</xdr:colOff>
      <xdr:row>78</xdr:row>
      <xdr:rowOff>176175</xdr:rowOff>
    </xdr:to>
    <xdr:graphicFrame macro="">
      <xdr:nvGraphicFramePr>
        <xdr:cNvPr id="9" name="Chart 8">
          <a:extLst>
            <a:ext uri="{FF2B5EF4-FFF2-40B4-BE49-F238E27FC236}">
              <a16:creationId xmlns:a16="http://schemas.microsoft.com/office/drawing/2014/main" id="{64E4EDA3-BC78-44DD-B3E8-5FAD76DEA60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32658</xdr:colOff>
      <xdr:row>67</xdr:row>
      <xdr:rowOff>168410</xdr:rowOff>
    </xdr:from>
    <xdr:to>
      <xdr:col>6</xdr:col>
      <xdr:colOff>446316</xdr:colOff>
      <xdr:row>78</xdr:row>
      <xdr:rowOff>176175</xdr:rowOff>
    </xdr:to>
    <xdr:graphicFrame macro="">
      <xdr:nvGraphicFramePr>
        <xdr:cNvPr id="10" name="Chart 9">
          <a:extLst>
            <a:ext uri="{FF2B5EF4-FFF2-40B4-BE49-F238E27FC236}">
              <a16:creationId xmlns:a16="http://schemas.microsoft.com/office/drawing/2014/main" id="{0150AAA8-BB1B-45BB-BD7A-DADE470B60B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256309</xdr:colOff>
      <xdr:row>82</xdr:row>
      <xdr:rowOff>55418</xdr:rowOff>
    </xdr:from>
    <xdr:to>
      <xdr:col>6</xdr:col>
      <xdr:colOff>284018</xdr:colOff>
      <xdr:row>97</xdr:row>
      <xdr:rowOff>66006</xdr:rowOff>
    </xdr:to>
    <xdr:graphicFrame macro="">
      <xdr:nvGraphicFramePr>
        <xdr:cNvPr id="11" name="Chart 10">
          <a:extLst>
            <a:ext uri="{FF2B5EF4-FFF2-40B4-BE49-F238E27FC236}">
              <a16:creationId xmlns:a16="http://schemas.microsoft.com/office/drawing/2014/main" id="{E1CFDB0C-0E7D-45AB-BD7C-8484CB8B3BA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62346</xdr:colOff>
      <xdr:row>82</xdr:row>
      <xdr:rowOff>55418</xdr:rowOff>
    </xdr:from>
    <xdr:to>
      <xdr:col>12</xdr:col>
      <xdr:colOff>325582</xdr:colOff>
      <xdr:row>97</xdr:row>
      <xdr:rowOff>66006</xdr:rowOff>
    </xdr:to>
    <xdr:graphicFrame macro="">
      <xdr:nvGraphicFramePr>
        <xdr:cNvPr id="12" name="Chart 11">
          <a:extLst>
            <a:ext uri="{FF2B5EF4-FFF2-40B4-BE49-F238E27FC236}">
              <a16:creationId xmlns:a16="http://schemas.microsoft.com/office/drawing/2014/main" id="{FABB8212-86DA-4AF0-92D0-0628AA729B2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14</xdr:col>
      <xdr:colOff>291352</xdr:colOff>
      <xdr:row>71</xdr:row>
      <xdr:rowOff>170779</xdr:rowOff>
    </xdr:from>
    <xdr:to>
      <xdr:col>16</xdr:col>
      <xdr:colOff>54952</xdr:colOff>
      <xdr:row>81</xdr:row>
      <xdr:rowOff>89648</xdr:rowOff>
    </xdr:to>
    <mc:AlternateContent xmlns:mc="http://schemas.openxmlformats.org/markup-compatibility/2006" xmlns:a14="http://schemas.microsoft.com/office/drawing/2010/main">
      <mc:Choice Requires="a14">
        <xdr:graphicFrame macro="">
          <xdr:nvGraphicFramePr>
            <xdr:cNvPr id="3" name="Sponsor">
              <a:extLst>
                <a:ext uri="{FF2B5EF4-FFF2-40B4-BE49-F238E27FC236}">
                  <a16:creationId xmlns:a16="http://schemas.microsoft.com/office/drawing/2014/main" id="{24AA64D2-F199-4D48-9E88-80EDA393F6E5}"/>
                </a:ext>
              </a:extLst>
            </xdr:cNvPr>
            <xdr:cNvGraphicFramePr/>
          </xdr:nvGraphicFramePr>
          <xdr:xfrm>
            <a:off x="0" y="0"/>
            <a:ext cx="0" cy="0"/>
          </xdr:xfrm>
          <a:graphic>
            <a:graphicData uri="http://schemas.microsoft.com/office/drawing/2010/slicer">
              <sle:slicer xmlns:sle="http://schemas.microsoft.com/office/drawing/2010/slicer" name="Sponsor"/>
            </a:graphicData>
          </a:graphic>
        </xdr:graphicFrame>
      </mc:Choice>
      <mc:Fallback xmlns="">
        <xdr:sp macro="" textlink="">
          <xdr:nvSpPr>
            <xdr:cNvPr id="0" name=""/>
            <xdr:cNvSpPr>
              <a:spLocks noTextEdit="1"/>
            </xdr:cNvSpPr>
          </xdr:nvSpPr>
          <xdr:spPr>
            <a:xfrm>
              <a:off x="11183470" y="9932894"/>
              <a:ext cx="1440000" cy="0"/>
            </a:xfrm>
            <a:prstGeom prst="rect">
              <a:avLst/>
            </a:prstGeom>
            <a:solidFill>
              <a:prstClr val="white"/>
            </a:solidFill>
            <a:ln w="1">
              <a:solidFill>
                <a:prstClr val="green"/>
              </a:solidFill>
            </a:ln>
          </xdr:spPr>
          <xdr:txBody>
            <a:bodyPr vertOverflow="clip" horzOverflow="clip"/>
            <a:lstStyle/>
            <a:p>
              <a:r>
                <a:rPr lang="en-GB"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xdr:from>
      <xdr:col>14</xdr:col>
      <xdr:colOff>290008</xdr:colOff>
      <xdr:row>82</xdr:row>
      <xdr:rowOff>68133</xdr:rowOff>
    </xdr:from>
    <xdr:to>
      <xdr:col>18</xdr:col>
      <xdr:colOff>654423</xdr:colOff>
      <xdr:row>90</xdr:row>
      <xdr:rowOff>80683</xdr:rowOff>
    </xdr:to>
    <mc:AlternateContent xmlns:mc="http://schemas.openxmlformats.org/markup-compatibility/2006" xmlns:tsle="http://schemas.microsoft.com/office/drawing/2012/timeslicer">
      <mc:Choice Requires="tsle">
        <xdr:graphicFrame macro="">
          <xdr:nvGraphicFramePr>
            <xdr:cNvPr id="4" name="Date">
              <a:extLst>
                <a:ext uri="{FF2B5EF4-FFF2-40B4-BE49-F238E27FC236}">
                  <a16:creationId xmlns:a16="http://schemas.microsoft.com/office/drawing/2014/main" id="{D89FE475-5FFF-4FC3-A944-8CBDE9BB2DC9}"/>
                </a:ext>
              </a:extLst>
            </xdr:cNvPr>
            <xdr:cNvGraphicFramePr/>
          </xdr:nvGraphicFramePr>
          <xdr:xfrm>
            <a:off x="0" y="0"/>
            <a:ext cx="0" cy="0"/>
          </xdr:xfrm>
          <a:graphic>
            <a:graphicData uri="http://schemas.microsoft.com/office/drawing/2012/timeslicer">
              <tsle:timeslicer name="Date"/>
            </a:graphicData>
          </a:graphic>
        </xdr:graphicFrame>
      </mc:Choice>
      <mc:Fallback xmlns="">
        <xdr:sp macro="" textlink="">
          <xdr:nvSpPr>
            <xdr:cNvPr id="0" name=""/>
            <xdr:cNvSpPr>
              <a:spLocks noTextEdit="1"/>
            </xdr:cNvSpPr>
          </xdr:nvSpPr>
          <xdr:spPr>
            <a:xfrm>
              <a:off x="11182126" y="9932894"/>
              <a:ext cx="3260015" cy="0"/>
            </a:xfrm>
            <a:prstGeom prst="rect">
              <a:avLst/>
            </a:prstGeom>
            <a:solidFill>
              <a:prstClr val="white"/>
            </a:solidFill>
            <a:ln w="1">
              <a:solidFill>
                <a:prstClr val="green"/>
              </a:solidFill>
            </a:ln>
          </xdr:spPr>
          <xdr:txBody>
            <a:bodyPr vertOverflow="clip" horzOverflow="clip"/>
            <a:lstStyle/>
            <a:p>
              <a:r>
                <a:rPr lang="en-GB" sz="1100"/>
                <a:t>Timeline: Works in Excel 2013 or higher. Do not move or resize.</a:t>
              </a:r>
            </a:p>
          </xdr:txBody>
        </xdr:sp>
      </mc:Fallback>
    </mc:AlternateContent>
    <xdr:clientData/>
  </xdr:twoCellAnchor>
  <xdr:twoCellAnchor>
    <xdr:from>
      <xdr:col>16</xdr:col>
      <xdr:colOff>412376</xdr:colOff>
      <xdr:row>72</xdr:row>
      <xdr:rowOff>18379</xdr:rowOff>
    </xdr:from>
    <xdr:to>
      <xdr:col>18</xdr:col>
      <xdr:colOff>633176</xdr:colOff>
      <xdr:row>81</xdr:row>
      <xdr:rowOff>80684</xdr:rowOff>
    </xdr:to>
    <mc:AlternateContent xmlns:mc="http://schemas.openxmlformats.org/markup-compatibility/2006" xmlns:a14="http://schemas.microsoft.com/office/drawing/2010/main">
      <mc:Choice Requires="a14">
        <xdr:graphicFrame macro="">
          <xdr:nvGraphicFramePr>
            <xdr:cNvPr id="5" name="Singer">
              <a:extLst>
                <a:ext uri="{FF2B5EF4-FFF2-40B4-BE49-F238E27FC236}">
                  <a16:creationId xmlns:a16="http://schemas.microsoft.com/office/drawing/2014/main" id="{539FE41E-D25D-40AD-A514-86B27FD57FE1}"/>
                </a:ext>
              </a:extLst>
            </xdr:cNvPr>
            <xdr:cNvGraphicFramePr/>
          </xdr:nvGraphicFramePr>
          <xdr:xfrm>
            <a:off x="0" y="0"/>
            <a:ext cx="0" cy="0"/>
          </xdr:xfrm>
          <a:graphic>
            <a:graphicData uri="http://schemas.microsoft.com/office/drawing/2010/slicer">
              <sle:slicer xmlns:sle="http://schemas.microsoft.com/office/drawing/2010/slicer" name="Singer"/>
            </a:graphicData>
          </a:graphic>
        </xdr:graphicFrame>
      </mc:Choice>
      <mc:Fallback xmlns="">
        <xdr:sp macro="" textlink="">
          <xdr:nvSpPr>
            <xdr:cNvPr id="0" name=""/>
            <xdr:cNvSpPr>
              <a:spLocks noTextEdit="1"/>
            </xdr:cNvSpPr>
          </xdr:nvSpPr>
          <xdr:spPr>
            <a:xfrm>
              <a:off x="12980894" y="9932894"/>
              <a:ext cx="1440000" cy="0"/>
            </a:xfrm>
            <a:prstGeom prst="rect">
              <a:avLst/>
            </a:prstGeom>
            <a:solidFill>
              <a:prstClr val="white"/>
            </a:solidFill>
            <a:ln w="1">
              <a:solidFill>
                <a:prstClr val="green"/>
              </a:solidFill>
            </a:ln>
          </xdr:spPr>
          <xdr:txBody>
            <a:bodyPr vertOverflow="clip" horzOverflow="clip"/>
            <a:lstStyle/>
            <a:p>
              <a:r>
                <a:rPr lang="en-GB"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123825</xdr:colOff>
      <xdr:row>30</xdr:row>
      <xdr:rowOff>171450</xdr:rowOff>
    </xdr:from>
    <xdr:to>
      <xdr:col>1</xdr:col>
      <xdr:colOff>2371368</xdr:colOff>
      <xdr:row>37</xdr:row>
      <xdr:rowOff>56998</xdr:rowOff>
    </xdr:to>
    <xdr:pic>
      <xdr:nvPicPr>
        <xdr:cNvPr id="14" name="Picture 13">
          <a:extLst>
            <a:ext uri="{FF2B5EF4-FFF2-40B4-BE49-F238E27FC236}">
              <a16:creationId xmlns:a16="http://schemas.microsoft.com/office/drawing/2014/main" id="{33DBA1AA-CF77-4DB6-81FE-F3B21A8F5D63}"/>
            </a:ext>
          </a:extLst>
        </xdr:cNvPr>
        <xdr:cNvPicPr>
          <a:picLocks noChangeAspect="1"/>
        </xdr:cNvPicPr>
      </xdr:nvPicPr>
      <xdr:blipFill>
        <a:blip xmlns:r="http://schemas.openxmlformats.org/officeDocument/2006/relationships" r:embed="rId1"/>
        <a:stretch>
          <a:fillRect/>
        </a:stretch>
      </xdr:blipFill>
      <xdr:spPr>
        <a:xfrm>
          <a:off x="123825" y="5330190"/>
          <a:ext cx="2857143" cy="1165708"/>
        </a:xfrm>
        <a:prstGeom prst="rect">
          <a:avLst/>
        </a:prstGeom>
        <a:ln>
          <a:noFill/>
        </a:ln>
        <a:effectLst>
          <a:outerShdw blurRad="190500" algn="tl" rotWithShape="0">
            <a:srgbClr val="000000">
              <a:alpha val="70000"/>
            </a:srgbClr>
          </a:outerShdw>
        </a:effectLst>
      </xdr:spPr>
    </xdr:pic>
    <xdr:clientData/>
  </xdr:twoCellAnchor>
  <xdr:twoCellAnchor editAs="oneCell">
    <xdr:from>
      <xdr:col>1</xdr:col>
      <xdr:colOff>2993015</xdr:colOff>
      <xdr:row>10</xdr:row>
      <xdr:rowOff>161925</xdr:rowOff>
    </xdr:from>
    <xdr:to>
      <xdr:col>2</xdr:col>
      <xdr:colOff>247607</xdr:colOff>
      <xdr:row>12</xdr:row>
      <xdr:rowOff>15240</xdr:rowOff>
    </xdr:to>
    <xdr:pic>
      <xdr:nvPicPr>
        <xdr:cNvPr id="29" name="Picture 28">
          <a:extLst>
            <a:ext uri="{FF2B5EF4-FFF2-40B4-BE49-F238E27FC236}">
              <a16:creationId xmlns:a16="http://schemas.microsoft.com/office/drawing/2014/main" id="{D23F4A08-1E54-4FD0-BBE8-E9A0D4B7BCEE}"/>
            </a:ext>
          </a:extLst>
        </xdr:cNvPr>
        <xdr:cNvPicPr>
          <a:picLocks noChangeAspect="1"/>
        </xdr:cNvPicPr>
      </xdr:nvPicPr>
      <xdr:blipFill>
        <a:blip xmlns:r="http://schemas.openxmlformats.org/officeDocument/2006/relationships" r:embed="rId2"/>
        <a:stretch>
          <a:fillRect/>
        </a:stretch>
      </xdr:blipFill>
      <xdr:spPr>
        <a:xfrm>
          <a:off x="3602615" y="1792605"/>
          <a:ext cx="386412" cy="219075"/>
        </a:xfrm>
        <a:prstGeom prst="rect">
          <a:avLst/>
        </a:prstGeom>
      </xdr:spPr>
    </xdr:pic>
    <xdr:clientData/>
  </xdr:twoCellAnchor>
  <xdr:twoCellAnchor editAs="oneCell">
    <xdr:from>
      <xdr:col>2</xdr:col>
      <xdr:colOff>9525</xdr:colOff>
      <xdr:row>9</xdr:row>
      <xdr:rowOff>38100</xdr:rowOff>
    </xdr:from>
    <xdr:to>
      <xdr:col>2</xdr:col>
      <xdr:colOff>209550</xdr:colOff>
      <xdr:row>10</xdr:row>
      <xdr:rowOff>28575</xdr:rowOff>
    </xdr:to>
    <xdr:pic>
      <xdr:nvPicPr>
        <xdr:cNvPr id="30" name="Picture 29">
          <a:extLst>
            <a:ext uri="{FF2B5EF4-FFF2-40B4-BE49-F238E27FC236}">
              <a16:creationId xmlns:a16="http://schemas.microsoft.com/office/drawing/2014/main" id="{26390C01-A973-4AD2-BE86-44FCA2EE7EDD}"/>
            </a:ext>
          </a:extLst>
        </xdr:cNvPr>
        <xdr:cNvPicPr/>
      </xdr:nvPicPr>
      <xdr:blipFill>
        <a:blip xmlns:r="http://schemas.openxmlformats.org/officeDocument/2006/relationships" r:embed="rId3"/>
        <a:stretch>
          <a:fillRect/>
        </a:stretch>
      </xdr:blipFill>
      <xdr:spPr>
        <a:xfrm>
          <a:off x="3750945" y="1478280"/>
          <a:ext cx="200025" cy="180975"/>
        </a:xfrm>
        <a:prstGeom prst="rect">
          <a:avLst/>
        </a:prstGeom>
      </xdr:spPr>
    </xdr:pic>
    <xdr:clientData/>
  </xdr:twoCellAnchor>
  <xdr:twoCellAnchor editAs="oneCell">
    <xdr:from>
      <xdr:col>2</xdr:col>
      <xdr:colOff>9525</xdr:colOff>
      <xdr:row>14</xdr:row>
      <xdr:rowOff>28575</xdr:rowOff>
    </xdr:from>
    <xdr:to>
      <xdr:col>2</xdr:col>
      <xdr:colOff>190500</xdr:colOff>
      <xdr:row>15</xdr:row>
      <xdr:rowOff>28575</xdr:rowOff>
    </xdr:to>
    <xdr:pic>
      <xdr:nvPicPr>
        <xdr:cNvPr id="31" name="Picture 30">
          <a:extLst>
            <a:ext uri="{FF2B5EF4-FFF2-40B4-BE49-F238E27FC236}">
              <a16:creationId xmlns:a16="http://schemas.microsoft.com/office/drawing/2014/main" id="{A25CAC2F-9CB9-4594-8062-45AD61FC9005}"/>
            </a:ext>
          </a:extLst>
        </xdr:cNvPr>
        <xdr:cNvPicPr/>
      </xdr:nvPicPr>
      <xdr:blipFill>
        <a:blip xmlns:r="http://schemas.openxmlformats.org/officeDocument/2006/relationships" r:embed="rId4"/>
        <a:stretch>
          <a:fillRect/>
        </a:stretch>
      </xdr:blipFill>
      <xdr:spPr>
        <a:xfrm>
          <a:off x="3750945" y="2390775"/>
          <a:ext cx="180975" cy="182880"/>
        </a:xfrm>
        <a:prstGeom prst="rect">
          <a:avLst/>
        </a:prstGeom>
      </xdr:spPr>
    </xdr:pic>
    <xdr:clientData/>
  </xdr:twoCellAnchor>
  <xdr:twoCellAnchor editAs="oneCell">
    <xdr:from>
      <xdr:col>2</xdr:col>
      <xdr:colOff>22224</xdr:colOff>
      <xdr:row>10</xdr:row>
      <xdr:rowOff>39159</xdr:rowOff>
    </xdr:from>
    <xdr:to>
      <xdr:col>2</xdr:col>
      <xdr:colOff>231774</xdr:colOff>
      <xdr:row>11</xdr:row>
      <xdr:rowOff>39159</xdr:rowOff>
    </xdr:to>
    <xdr:pic>
      <xdr:nvPicPr>
        <xdr:cNvPr id="32" name="Picture 31">
          <a:extLst>
            <a:ext uri="{FF2B5EF4-FFF2-40B4-BE49-F238E27FC236}">
              <a16:creationId xmlns:a16="http://schemas.microsoft.com/office/drawing/2014/main" id="{9B3602EA-37E5-4BCF-A8C2-C4BD8C35485B}"/>
            </a:ext>
          </a:extLst>
        </xdr:cNvPr>
        <xdr:cNvPicPr/>
      </xdr:nvPicPr>
      <xdr:blipFill>
        <a:blip xmlns:r="http://schemas.openxmlformats.org/officeDocument/2006/relationships" r:embed="rId5"/>
        <a:stretch>
          <a:fillRect/>
        </a:stretch>
      </xdr:blipFill>
      <xdr:spPr>
        <a:xfrm>
          <a:off x="3763644" y="1669839"/>
          <a:ext cx="209550" cy="182880"/>
        </a:xfrm>
        <a:prstGeom prst="rect">
          <a:avLst/>
        </a:prstGeom>
      </xdr:spPr>
    </xdr:pic>
    <xdr:clientData/>
  </xdr:twoCellAnchor>
  <xdr:twoCellAnchor editAs="oneCell">
    <xdr:from>
      <xdr:col>2</xdr:col>
      <xdr:colOff>0</xdr:colOff>
      <xdr:row>13</xdr:row>
      <xdr:rowOff>0</xdr:rowOff>
    </xdr:from>
    <xdr:to>
      <xdr:col>2</xdr:col>
      <xdr:colOff>219075</xdr:colOff>
      <xdr:row>13</xdr:row>
      <xdr:rowOff>161925</xdr:rowOff>
    </xdr:to>
    <xdr:pic>
      <xdr:nvPicPr>
        <xdr:cNvPr id="33" name="Picture 32">
          <a:extLst>
            <a:ext uri="{FF2B5EF4-FFF2-40B4-BE49-F238E27FC236}">
              <a16:creationId xmlns:a16="http://schemas.microsoft.com/office/drawing/2014/main" id="{FF8EDA7E-3068-4B89-B050-69DB446506DF}"/>
            </a:ext>
          </a:extLst>
        </xdr:cNvPr>
        <xdr:cNvPicPr/>
      </xdr:nvPicPr>
      <xdr:blipFill>
        <a:blip xmlns:r="http://schemas.openxmlformats.org/officeDocument/2006/relationships" r:embed="rId6"/>
        <a:stretch>
          <a:fillRect/>
        </a:stretch>
      </xdr:blipFill>
      <xdr:spPr>
        <a:xfrm>
          <a:off x="3741420" y="2179320"/>
          <a:ext cx="219075" cy="161925"/>
        </a:xfrm>
        <a:prstGeom prst="rect">
          <a:avLst/>
        </a:prstGeom>
      </xdr:spPr>
    </xdr:pic>
    <xdr:clientData/>
  </xdr:twoCellAnchor>
  <xdr:twoCellAnchor editAs="oneCell">
    <xdr:from>
      <xdr:col>2</xdr:col>
      <xdr:colOff>0</xdr:colOff>
      <xdr:row>16</xdr:row>
      <xdr:rowOff>0</xdr:rowOff>
    </xdr:from>
    <xdr:to>
      <xdr:col>2</xdr:col>
      <xdr:colOff>228600</xdr:colOff>
      <xdr:row>17</xdr:row>
      <xdr:rowOff>9525</xdr:rowOff>
    </xdr:to>
    <xdr:pic>
      <xdr:nvPicPr>
        <xdr:cNvPr id="34" name="Picture 33">
          <a:extLst>
            <a:ext uri="{FF2B5EF4-FFF2-40B4-BE49-F238E27FC236}">
              <a16:creationId xmlns:a16="http://schemas.microsoft.com/office/drawing/2014/main" id="{C2504C0A-9DF8-4233-B9BD-9C7FE575E0AF}"/>
            </a:ext>
          </a:extLst>
        </xdr:cNvPr>
        <xdr:cNvPicPr/>
      </xdr:nvPicPr>
      <xdr:blipFill>
        <a:blip xmlns:r="http://schemas.openxmlformats.org/officeDocument/2006/relationships" r:embed="rId7"/>
        <a:stretch>
          <a:fillRect/>
        </a:stretch>
      </xdr:blipFill>
      <xdr:spPr>
        <a:xfrm>
          <a:off x="3741420" y="2727960"/>
          <a:ext cx="228600" cy="192405"/>
        </a:xfrm>
        <a:prstGeom prst="rect">
          <a:avLst/>
        </a:prstGeom>
      </xdr:spPr>
    </xdr:pic>
    <xdr:clientData/>
  </xdr:twoCellAnchor>
  <xdr:twoCellAnchor editAs="oneCell">
    <xdr:from>
      <xdr:col>2</xdr:col>
      <xdr:colOff>0</xdr:colOff>
      <xdr:row>18</xdr:row>
      <xdr:rowOff>28575</xdr:rowOff>
    </xdr:from>
    <xdr:to>
      <xdr:col>2</xdr:col>
      <xdr:colOff>180975</xdr:colOff>
      <xdr:row>19</xdr:row>
      <xdr:rowOff>19050</xdr:rowOff>
    </xdr:to>
    <xdr:pic>
      <xdr:nvPicPr>
        <xdr:cNvPr id="35" name="Picture 34">
          <a:extLst>
            <a:ext uri="{FF2B5EF4-FFF2-40B4-BE49-F238E27FC236}">
              <a16:creationId xmlns:a16="http://schemas.microsoft.com/office/drawing/2014/main" id="{F9EB61F0-7C74-4A51-ACBE-3BE4BD9D70BA}"/>
            </a:ext>
          </a:extLst>
        </xdr:cNvPr>
        <xdr:cNvPicPr/>
      </xdr:nvPicPr>
      <xdr:blipFill>
        <a:blip xmlns:r="http://schemas.openxmlformats.org/officeDocument/2006/relationships" r:embed="rId8"/>
        <a:stretch>
          <a:fillRect/>
        </a:stretch>
      </xdr:blipFill>
      <xdr:spPr>
        <a:xfrm>
          <a:off x="3741420" y="3122295"/>
          <a:ext cx="180975" cy="173355"/>
        </a:xfrm>
        <a:prstGeom prst="rect">
          <a:avLst/>
        </a:prstGeom>
      </xdr:spPr>
    </xdr:pic>
    <xdr:clientData/>
  </xdr:twoCellAnchor>
  <xdr:twoCellAnchor editAs="oneCell">
    <xdr:from>
      <xdr:col>2</xdr:col>
      <xdr:colOff>0</xdr:colOff>
      <xdr:row>19</xdr:row>
      <xdr:rowOff>0</xdr:rowOff>
    </xdr:from>
    <xdr:to>
      <xdr:col>2</xdr:col>
      <xdr:colOff>209550</xdr:colOff>
      <xdr:row>19</xdr:row>
      <xdr:rowOff>180975</xdr:rowOff>
    </xdr:to>
    <xdr:pic>
      <xdr:nvPicPr>
        <xdr:cNvPr id="36" name="Picture 35">
          <a:extLst>
            <a:ext uri="{FF2B5EF4-FFF2-40B4-BE49-F238E27FC236}">
              <a16:creationId xmlns:a16="http://schemas.microsoft.com/office/drawing/2014/main" id="{6B0E92CE-6A02-4250-A4F2-F78376F207FB}"/>
            </a:ext>
          </a:extLst>
        </xdr:cNvPr>
        <xdr:cNvPicPr/>
      </xdr:nvPicPr>
      <xdr:blipFill>
        <a:blip xmlns:r="http://schemas.openxmlformats.org/officeDocument/2006/relationships" r:embed="rId9"/>
        <a:stretch>
          <a:fillRect/>
        </a:stretch>
      </xdr:blipFill>
      <xdr:spPr>
        <a:xfrm>
          <a:off x="3741420" y="3276600"/>
          <a:ext cx="209550" cy="180975"/>
        </a:xfrm>
        <a:prstGeom prst="rect">
          <a:avLst/>
        </a:prstGeom>
      </xdr:spPr>
    </xdr:pic>
    <xdr:clientData/>
  </xdr:twoCellAnchor>
  <xdr:twoCellAnchor editAs="oneCell">
    <xdr:from>
      <xdr:col>2</xdr:col>
      <xdr:colOff>0</xdr:colOff>
      <xdr:row>17</xdr:row>
      <xdr:rowOff>9525</xdr:rowOff>
    </xdr:from>
    <xdr:to>
      <xdr:col>2</xdr:col>
      <xdr:colOff>228600</xdr:colOff>
      <xdr:row>18</xdr:row>
      <xdr:rowOff>9525</xdr:rowOff>
    </xdr:to>
    <xdr:pic>
      <xdr:nvPicPr>
        <xdr:cNvPr id="37" name="Picture 36">
          <a:extLst>
            <a:ext uri="{FF2B5EF4-FFF2-40B4-BE49-F238E27FC236}">
              <a16:creationId xmlns:a16="http://schemas.microsoft.com/office/drawing/2014/main" id="{8F382039-DF7F-4014-BFB4-5D6683158C08}"/>
            </a:ext>
          </a:extLst>
        </xdr:cNvPr>
        <xdr:cNvPicPr/>
      </xdr:nvPicPr>
      <xdr:blipFill>
        <a:blip xmlns:r="http://schemas.openxmlformats.org/officeDocument/2006/relationships" r:embed="rId10"/>
        <a:stretch>
          <a:fillRect/>
        </a:stretch>
      </xdr:blipFill>
      <xdr:spPr>
        <a:xfrm>
          <a:off x="3741420" y="2920365"/>
          <a:ext cx="228600" cy="182880"/>
        </a:xfrm>
        <a:prstGeom prst="rect">
          <a:avLst/>
        </a:prstGeom>
      </xdr:spPr>
    </xdr:pic>
    <xdr:clientData/>
  </xdr:twoCellAnchor>
  <xdr:twoCellAnchor editAs="oneCell">
    <xdr:from>
      <xdr:col>2</xdr:col>
      <xdr:colOff>9525</xdr:colOff>
      <xdr:row>12</xdr:row>
      <xdr:rowOff>57150</xdr:rowOff>
    </xdr:from>
    <xdr:to>
      <xdr:col>2</xdr:col>
      <xdr:colOff>209550</xdr:colOff>
      <xdr:row>13</xdr:row>
      <xdr:rowOff>9525</xdr:rowOff>
    </xdr:to>
    <xdr:pic>
      <xdr:nvPicPr>
        <xdr:cNvPr id="38" name="Picture 37">
          <a:extLst>
            <a:ext uri="{FF2B5EF4-FFF2-40B4-BE49-F238E27FC236}">
              <a16:creationId xmlns:a16="http://schemas.microsoft.com/office/drawing/2014/main" id="{79A64FB8-6AF9-478F-B28A-0676AE549874}"/>
            </a:ext>
          </a:extLst>
        </xdr:cNvPr>
        <xdr:cNvPicPr>
          <a:picLocks noChangeAspect="1" noChangeArrowheads="1"/>
        </xdr:cNvPicPr>
      </xdr:nvPicPr>
      <xdr:blipFill>
        <a:blip xmlns:r="http://schemas.openxmlformats.org/officeDocument/2006/relationships" r:embed="rId11" cstate="print"/>
        <a:srcRect/>
        <a:stretch>
          <a:fillRect/>
        </a:stretch>
      </xdr:blipFill>
      <xdr:spPr bwMode="auto">
        <a:xfrm>
          <a:off x="3750945" y="2053590"/>
          <a:ext cx="200025" cy="135255"/>
        </a:xfrm>
        <a:prstGeom prst="rect">
          <a:avLst/>
        </a:prstGeom>
        <a:noFill/>
        <a:ln w="1">
          <a:noFill/>
          <a:miter lim="800000"/>
          <a:headEnd/>
          <a:tailEnd type="none" w="med" len="med"/>
        </a:ln>
        <a:effectLst/>
      </xdr:spPr>
    </xdr:pic>
    <xdr:clientData/>
  </xdr:twoCellAnchor>
  <xdr:twoCellAnchor editAs="oneCell">
    <xdr:from>
      <xdr:col>2</xdr:col>
      <xdr:colOff>0</xdr:colOff>
      <xdr:row>15</xdr:row>
      <xdr:rowOff>15241</xdr:rowOff>
    </xdr:from>
    <xdr:to>
      <xdr:col>2</xdr:col>
      <xdr:colOff>186981</xdr:colOff>
      <xdr:row>16</xdr:row>
      <xdr:rowOff>0</xdr:rowOff>
    </xdr:to>
    <xdr:pic>
      <xdr:nvPicPr>
        <xdr:cNvPr id="39" name="Picture 38">
          <a:extLst>
            <a:ext uri="{FF2B5EF4-FFF2-40B4-BE49-F238E27FC236}">
              <a16:creationId xmlns:a16="http://schemas.microsoft.com/office/drawing/2014/main" id="{4F856639-70C3-466A-84CA-AF31B79E9B56}"/>
            </a:ext>
          </a:extLst>
        </xdr:cNvPr>
        <xdr:cNvPicPr>
          <a:picLocks noChangeAspect="1"/>
        </xdr:cNvPicPr>
      </xdr:nvPicPr>
      <xdr:blipFill>
        <a:blip xmlns:r="http://schemas.openxmlformats.org/officeDocument/2006/relationships" r:embed="rId12"/>
        <a:stretch>
          <a:fillRect/>
        </a:stretch>
      </xdr:blipFill>
      <xdr:spPr>
        <a:xfrm>
          <a:off x="3741420" y="2560321"/>
          <a:ext cx="186981" cy="167639"/>
        </a:xfrm>
        <a:prstGeom prst="rect">
          <a:avLst/>
        </a:prstGeom>
      </xdr:spPr>
    </xdr:pic>
    <xdr:clientData/>
  </xdr:twoCellAnchor>
  <xdr:twoCellAnchor editAs="oneCell">
    <xdr:from>
      <xdr:col>2</xdr:col>
      <xdr:colOff>15241</xdr:colOff>
      <xdr:row>7</xdr:row>
      <xdr:rowOff>29426</xdr:rowOff>
    </xdr:from>
    <xdr:to>
      <xdr:col>2</xdr:col>
      <xdr:colOff>220981</xdr:colOff>
      <xdr:row>8</xdr:row>
      <xdr:rowOff>28547</xdr:rowOff>
    </xdr:to>
    <xdr:pic>
      <xdr:nvPicPr>
        <xdr:cNvPr id="40" name="Picture 39">
          <a:extLst>
            <a:ext uri="{FF2B5EF4-FFF2-40B4-BE49-F238E27FC236}">
              <a16:creationId xmlns:a16="http://schemas.microsoft.com/office/drawing/2014/main" id="{843D3457-56EC-4684-94BE-BAF024558C87}"/>
            </a:ext>
          </a:extLst>
        </xdr:cNvPr>
        <xdr:cNvPicPr>
          <a:picLocks noChangeAspect="1"/>
        </xdr:cNvPicPr>
      </xdr:nvPicPr>
      <xdr:blipFill>
        <a:blip xmlns:r="http://schemas.openxmlformats.org/officeDocument/2006/relationships" r:embed="rId13"/>
        <a:stretch>
          <a:fillRect/>
        </a:stretch>
      </xdr:blipFill>
      <xdr:spPr>
        <a:xfrm>
          <a:off x="3756661" y="1103846"/>
          <a:ext cx="205740" cy="182001"/>
        </a:xfrm>
        <a:prstGeom prst="rect">
          <a:avLst/>
        </a:prstGeom>
      </xdr:spPr>
    </xdr:pic>
    <xdr:clientData/>
  </xdr:twoCellAnchor>
  <xdr:twoCellAnchor editAs="oneCell">
    <xdr:from>
      <xdr:col>2</xdr:col>
      <xdr:colOff>7622</xdr:colOff>
      <xdr:row>8</xdr:row>
      <xdr:rowOff>21807</xdr:rowOff>
    </xdr:from>
    <xdr:to>
      <xdr:col>2</xdr:col>
      <xdr:colOff>190374</xdr:colOff>
      <xdr:row>9</xdr:row>
      <xdr:rowOff>7621</xdr:rowOff>
    </xdr:to>
    <xdr:pic>
      <xdr:nvPicPr>
        <xdr:cNvPr id="41" name="Picture 40">
          <a:extLst>
            <a:ext uri="{FF2B5EF4-FFF2-40B4-BE49-F238E27FC236}">
              <a16:creationId xmlns:a16="http://schemas.microsoft.com/office/drawing/2014/main" id="{D4E5FE68-EE51-400B-AEC4-0754005F33FE}"/>
            </a:ext>
          </a:extLst>
        </xdr:cNvPr>
        <xdr:cNvPicPr>
          <a:picLocks noChangeAspect="1"/>
        </xdr:cNvPicPr>
      </xdr:nvPicPr>
      <xdr:blipFill>
        <a:blip xmlns:r="http://schemas.openxmlformats.org/officeDocument/2006/relationships" r:embed="rId14"/>
        <a:stretch>
          <a:fillRect/>
        </a:stretch>
      </xdr:blipFill>
      <xdr:spPr>
        <a:xfrm>
          <a:off x="3749042" y="1279107"/>
          <a:ext cx="182752" cy="16869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6</xdr:col>
      <xdr:colOff>342900</xdr:colOff>
      <xdr:row>0</xdr:row>
      <xdr:rowOff>0</xdr:rowOff>
    </xdr:from>
    <xdr:to>
      <xdr:col>9</xdr:col>
      <xdr:colOff>56486</xdr:colOff>
      <xdr:row>13</xdr:row>
      <xdr:rowOff>94835</xdr:rowOff>
    </xdr:to>
    <xdr:grpSp>
      <xdr:nvGrpSpPr>
        <xdr:cNvPr id="2" name="Group 1">
          <a:extLst>
            <a:ext uri="{FF2B5EF4-FFF2-40B4-BE49-F238E27FC236}">
              <a16:creationId xmlns:a16="http://schemas.microsoft.com/office/drawing/2014/main" id="{00000000-0008-0000-0800-000002000000}"/>
            </a:ext>
          </a:extLst>
        </xdr:cNvPr>
        <xdr:cNvGrpSpPr/>
      </xdr:nvGrpSpPr>
      <xdr:grpSpPr>
        <a:xfrm>
          <a:off x="4632960" y="0"/>
          <a:ext cx="2971898" cy="2493611"/>
          <a:chOff x="285750" y="11182350"/>
          <a:chExt cx="5161905" cy="4219048"/>
        </a:xfrm>
      </xdr:grpSpPr>
      <xdr:pic>
        <xdr:nvPicPr>
          <xdr:cNvPr id="3" name="Picture 2">
            <a:extLst>
              <a:ext uri="{FF2B5EF4-FFF2-40B4-BE49-F238E27FC236}">
                <a16:creationId xmlns:a16="http://schemas.microsoft.com/office/drawing/2014/main" id="{00000000-0008-0000-0800-000003000000}"/>
              </a:ext>
            </a:extLst>
          </xdr:cNvPr>
          <xdr:cNvPicPr>
            <a:picLocks noChangeAspect="1"/>
          </xdr:cNvPicPr>
        </xdr:nvPicPr>
        <xdr:blipFill>
          <a:blip xmlns:r="http://schemas.openxmlformats.org/officeDocument/2006/relationships" r:embed="rId1"/>
          <a:stretch>
            <a:fillRect/>
          </a:stretch>
        </xdr:blipFill>
        <xdr:spPr>
          <a:xfrm>
            <a:off x="285750" y="11182350"/>
            <a:ext cx="5161905" cy="4219048"/>
          </a:xfrm>
          <a:prstGeom prst="rect">
            <a:avLst/>
          </a:prstGeom>
          <a:ln>
            <a:noFill/>
          </a:ln>
          <a:effectLst>
            <a:outerShdw blurRad="190500" algn="tl" rotWithShape="0">
              <a:srgbClr val="000000">
                <a:alpha val="70000"/>
              </a:srgbClr>
            </a:outerShdw>
          </a:effectLst>
        </xdr:spPr>
      </xdr:pic>
      <xdr:sp macro="" textlink="">
        <xdr:nvSpPr>
          <xdr:cNvPr id="4" name="Rounded Rectangle 3">
            <a:extLst>
              <a:ext uri="{FF2B5EF4-FFF2-40B4-BE49-F238E27FC236}">
                <a16:creationId xmlns:a16="http://schemas.microsoft.com/office/drawing/2014/main" id="{00000000-0008-0000-0800-000004000000}"/>
              </a:ext>
            </a:extLst>
          </xdr:cNvPr>
          <xdr:cNvSpPr/>
        </xdr:nvSpPr>
        <xdr:spPr>
          <a:xfrm>
            <a:off x="1724025" y="11896725"/>
            <a:ext cx="1447800" cy="438150"/>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5" name="Rounded Rectangle 4">
            <a:extLst>
              <a:ext uri="{FF2B5EF4-FFF2-40B4-BE49-F238E27FC236}">
                <a16:creationId xmlns:a16="http://schemas.microsoft.com/office/drawing/2014/main" id="{00000000-0008-0000-0800-000005000000}"/>
              </a:ext>
            </a:extLst>
          </xdr:cNvPr>
          <xdr:cNvSpPr/>
        </xdr:nvSpPr>
        <xdr:spPr>
          <a:xfrm>
            <a:off x="409575" y="12830175"/>
            <a:ext cx="3105150" cy="285750"/>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grpSp>
    <xdr:clientData/>
  </xdr:twoCellAnchor>
  <xdr:twoCellAnchor>
    <xdr:from>
      <xdr:col>9</xdr:col>
      <xdr:colOff>85724</xdr:colOff>
      <xdr:row>0</xdr:row>
      <xdr:rowOff>0</xdr:rowOff>
    </xdr:from>
    <xdr:to>
      <xdr:col>9</xdr:col>
      <xdr:colOff>2857500</xdr:colOff>
      <xdr:row>13</xdr:row>
      <xdr:rowOff>85725</xdr:rowOff>
    </xdr:to>
    <xdr:grpSp>
      <xdr:nvGrpSpPr>
        <xdr:cNvPr id="6" name="Group 5">
          <a:extLst>
            <a:ext uri="{FF2B5EF4-FFF2-40B4-BE49-F238E27FC236}">
              <a16:creationId xmlns:a16="http://schemas.microsoft.com/office/drawing/2014/main" id="{00000000-0008-0000-0800-000006000000}"/>
            </a:ext>
          </a:extLst>
        </xdr:cNvPr>
        <xdr:cNvGrpSpPr/>
      </xdr:nvGrpSpPr>
      <xdr:grpSpPr>
        <a:xfrm>
          <a:off x="7634096" y="0"/>
          <a:ext cx="2895220" cy="2482977"/>
          <a:chOff x="17106900" y="9267825"/>
          <a:chExt cx="5180952" cy="4266667"/>
        </a:xfrm>
      </xdr:grpSpPr>
      <xdr:pic>
        <xdr:nvPicPr>
          <xdr:cNvPr id="7" name="Picture 6">
            <a:extLst>
              <a:ext uri="{FF2B5EF4-FFF2-40B4-BE49-F238E27FC236}">
                <a16:creationId xmlns:a16="http://schemas.microsoft.com/office/drawing/2014/main" id="{00000000-0008-0000-0800-000007000000}"/>
              </a:ext>
            </a:extLst>
          </xdr:cNvPr>
          <xdr:cNvPicPr>
            <a:picLocks noChangeAspect="1"/>
          </xdr:cNvPicPr>
        </xdr:nvPicPr>
        <xdr:blipFill>
          <a:blip xmlns:r="http://schemas.openxmlformats.org/officeDocument/2006/relationships" r:embed="rId2"/>
          <a:stretch>
            <a:fillRect/>
          </a:stretch>
        </xdr:blipFill>
        <xdr:spPr>
          <a:xfrm>
            <a:off x="17106900" y="9267825"/>
            <a:ext cx="5180952" cy="4266667"/>
          </a:xfrm>
          <a:prstGeom prst="rect">
            <a:avLst/>
          </a:prstGeom>
          <a:ln>
            <a:noFill/>
          </a:ln>
          <a:effectLst>
            <a:outerShdw blurRad="190500" algn="tl" rotWithShape="0">
              <a:srgbClr val="000000">
                <a:alpha val="70000"/>
              </a:srgbClr>
            </a:outerShdw>
          </a:effectLst>
        </xdr:spPr>
      </xdr:pic>
      <xdr:sp macro="" textlink="">
        <xdr:nvSpPr>
          <xdr:cNvPr id="8" name="Rounded Rectangle 7">
            <a:extLst>
              <a:ext uri="{FF2B5EF4-FFF2-40B4-BE49-F238E27FC236}">
                <a16:creationId xmlns:a16="http://schemas.microsoft.com/office/drawing/2014/main" id="{00000000-0008-0000-0800-000008000000}"/>
              </a:ext>
            </a:extLst>
          </xdr:cNvPr>
          <xdr:cNvSpPr/>
        </xdr:nvSpPr>
        <xdr:spPr>
          <a:xfrm>
            <a:off x="17297400" y="10306050"/>
            <a:ext cx="1228725" cy="200025"/>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9" name="Rounded Rectangle 8">
            <a:extLst>
              <a:ext uri="{FF2B5EF4-FFF2-40B4-BE49-F238E27FC236}">
                <a16:creationId xmlns:a16="http://schemas.microsoft.com/office/drawing/2014/main" id="{00000000-0008-0000-0800-000009000000}"/>
              </a:ext>
            </a:extLst>
          </xdr:cNvPr>
          <xdr:cNvSpPr/>
        </xdr:nvSpPr>
        <xdr:spPr>
          <a:xfrm>
            <a:off x="17287875" y="10925175"/>
            <a:ext cx="714375" cy="209550"/>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grp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2</xdr:row>
      <xdr:rowOff>0</xdr:rowOff>
    </xdr:from>
    <xdr:to>
      <xdr:col>9</xdr:col>
      <xdr:colOff>352424</xdr:colOff>
      <xdr:row>28</xdr:row>
      <xdr:rowOff>9525</xdr:rowOff>
    </xdr:to>
    <xdr:graphicFrame macro="">
      <xdr:nvGraphicFramePr>
        <xdr:cNvPr id="2" name="Content Placeholder 6">
          <a:extLst>
            <a:ext uri="{FF2B5EF4-FFF2-40B4-BE49-F238E27FC236}">
              <a16:creationId xmlns:a16="http://schemas.microsoft.com/office/drawing/2014/main" id="{00000000-0008-0000-0900-000002000000}"/>
            </a:ext>
          </a:extLst>
        </xdr:cNvPr>
        <xdr:cNvGraphicFramePr>
          <a:graphicFrameLocks noGrp="1"/>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editAs="absolute">
    <xdr:from>
      <xdr:col>7</xdr:col>
      <xdr:colOff>800100</xdr:colOff>
      <xdr:row>19</xdr:row>
      <xdr:rowOff>19050</xdr:rowOff>
    </xdr:from>
    <xdr:to>
      <xdr:col>12</xdr:col>
      <xdr:colOff>120559</xdr:colOff>
      <xdr:row>22</xdr:row>
      <xdr:rowOff>182065</xdr:rowOff>
    </xdr:to>
    <xdr:grpSp>
      <xdr:nvGrpSpPr>
        <xdr:cNvPr id="2" name="Group 1">
          <a:extLst>
            <a:ext uri="{FF2B5EF4-FFF2-40B4-BE49-F238E27FC236}">
              <a16:creationId xmlns:a16="http://schemas.microsoft.com/office/drawing/2014/main" id="{AA244D2E-C805-40F4-AAD9-F84395F5DAA6}"/>
            </a:ext>
          </a:extLst>
        </xdr:cNvPr>
        <xdr:cNvGrpSpPr/>
      </xdr:nvGrpSpPr>
      <xdr:grpSpPr>
        <a:xfrm>
          <a:off x="8072846" y="3093176"/>
          <a:ext cx="4653370" cy="730160"/>
          <a:chOff x="228600" y="4410075"/>
          <a:chExt cx="4495799" cy="980952"/>
        </a:xfrm>
      </xdr:grpSpPr>
      <xdr:pic>
        <xdr:nvPicPr>
          <xdr:cNvPr id="3" name="Picture 2">
            <a:extLst>
              <a:ext uri="{FF2B5EF4-FFF2-40B4-BE49-F238E27FC236}">
                <a16:creationId xmlns:a16="http://schemas.microsoft.com/office/drawing/2014/main" id="{2C38CDF4-63B6-48C6-8768-83AE5BD944A7}"/>
              </a:ext>
            </a:extLst>
          </xdr:cNvPr>
          <xdr:cNvPicPr>
            <a:picLocks noChangeAspect="1"/>
          </xdr:cNvPicPr>
        </xdr:nvPicPr>
        <xdr:blipFill>
          <a:blip xmlns:r="http://schemas.openxmlformats.org/officeDocument/2006/relationships" r:embed="rId1"/>
          <a:stretch>
            <a:fillRect/>
          </a:stretch>
        </xdr:blipFill>
        <xdr:spPr>
          <a:xfrm>
            <a:off x="228600" y="4410075"/>
            <a:ext cx="4495238" cy="980952"/>
          </a:xfrm>
          <a:prstGeom prst="rect">
            <a:avLst/>
          </a:prstGeom>
          <a:ln>
            <a:noFill/>
          </a:ln>
          <a:effectLst>
            <a:outerShdw blurRad="190500" algn="tl" rotWithShape="0">
              <a:srgbClr val="000000">
                <a:alpha val="70000"/>
              </a:srgbClr>
            </a:outerShdw>
          </a:effectLst>
        </xdr:spPr>
      </xdr:pic>
      <xdr:sp macro="" textlink="">
        <xdr:nvSpPr>
          <xdr:cNvPr id="4" name="Rounded Rectangle 4">
            <a:extLst>
              <a:ext uri="{FF2B5EF4-FFF2-40B4-BE49-F238E27FC236}">
                <a16:creationId xmlns:a16="http://schemas.microsoft.com/office/drawing/2014/main" id="{3F2C279D-33A7-49D2-BC9C-F6A0162186B5}"/>
              </a:ext>
            </a:extLst>
          </xdr:cNvPr>
          <xdr:cNvSpPr/>
        </xdr:nvSpPr>
        <xdr:spPr>
          <a:xfrm>
            <a:off x="4086224" y="4686300"/>
            <a:ext cx="638175" cy="657225"/>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Dropbox/Xlother/JLC%20shared%20folder/JLC%20docs%20for%20datamodel/PB's/Cleand%20up%201601%20PB.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User/Dropbox/Xlconsulting/Clients/FInance+clients/MoE/Final%20files/MoE%20adv%20excel%20Beyond.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David/Google%20Drive/XLC%20Shared%20with%20clients/TCS%20XLC%20shared/Excel%20Aug%202018/CMG%20Jul%2019/Excel%20chipmong%20Jul%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601"/>
      <sheetName val="Daily_Fabric_Knit_receive"/>
      <sheetName val="Daily_Fabric_Woven_receive"/>
      <sheetName val="Daily_production_figure"/>
      <sheetName val="Daily_packing_figure"/>
      <sheetName val="Sheet2"/>
      <sheetName val="estimate_output"/>
      <sheetName val="Sheet3"/>
      <sheetName val="Control_sheet"/>
      <sheetName val="Legend"/>
      <sheetName val="Sheet1"/>
    </sheetNames>
    <sheetDataSet>
      <sheetData sheetId="0"/>
      <sheetData sheetId="1"/>
      <sheetData sheetId="2"/>
      <sheetData sheetId="3"/>
      <sheetData sheetId="4"/>
      <sheetData sheetId="5"/>
      <sheetData sheetId="6"/>
      <sheetData sheetId="7"/>
      <sheetData sheetId="8">
        <row r="2">
          <cell r="A2" t="str">
            <v>HK</v>
          </cell>
          <cell r="G2" t="str">
            <v>On time</v>
          </cell>
        </row>
        <row r="3">
          <cell r="A3" t="str">
            <v>APP</v>
          </cell>
          <cell r="G3" t="str">
            <v>1-2 wks Late</v>
          </cell>
        </row>
        <row r="4">
          <cell r="A4" t="str">
            <v>Re-work</v>
          </cell>
          <cell r="G4" t="str">
            <v>3-4 wks Late</v>
          </cell>
        </row>
        <row r="5">
          <cell r="A5"/>
          <cell r="G5" t="str">
            <v>4+ wks Late</v>
          </cell>
        </row>
        <row r="6">
          <cell r="A6"/>
        </row>
        <row r="7">
          <cell r="A7"/>
        </row>
        <row r="8">
          <cell r="A8"/>
        </row>
        <row r="9">
          <cell r="A9"/>
        </row>
      </sheetData>
      <sheetData sheetId="9"/>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Summary table"/>
      <sheetName val="Keyboard shortcuts"/>
      <sheetName val="Toolbar shortcuts"/>
      <sheetName val="Cell referencing"/>
      <sheetName val="Conditional formatting"/>
      <sheetName val="Cond formatting tips &amp; tricks"/>
      <sheetName val="Viewing &amp; printing"/>
      <sheetName val="Printing examples"/>
      <sheetName val="Merge, hide &amp; goal seek"/>
      <sheetName val="Filter examples"/>
      <sheetName val="Filter &amp; Sort"/>
      <sheetName val="Pivot table examples"/>
      <sheetName val="Pivot tables"/>
      <sheetName val="Basic formulas"/>
      <sheetName val="Formula examples"/>
      <sheetName val="Drop down lists"/>
      <sheetName val="Drop down list ex"/>
      <sheetName val="Table examples"/>
    </sheetNames>
    <sheetDataSet>
      <sheetData sheetId="0" refreshError="1"/>
      <sheetData sheetId="1"/>
      <sheetData sheetId="2" refreshError="1"/>
      <sheetData sheetId="3" refreshError="1"/>
      <sheetData sheetId="4"/>
      <sheetData sheetId="5"/>
      <sheetData sheetId="6" refreshError="1"/>
      <sheetData sheetId="7" refreshError="1"/>
      <sheetData sheetId="8" refreshError="1"/>
      <sheetData sheetId="9"/>
      <sheetData sheetId="10" refreshError="1"/>
      <sheetData sheetId="11" refreshError="1"/>
      <sheetData sheetId="12"/>
      <sheetData sheetId="13">
        <row r="27">
          <cell r="A27">
            <v>9</v>
          </cell>
          <cell r="B27" t="str">
            <v>Change design</v>
          </cell>
          <cell r="C27" t="str">
            <v>You can change the style in the "design" ribbon half way across the screen.</v>
          </cell>
          <cell r="D27" t="str">
            <v>N/A</v>
          </cell>
          <cell r="E27">
            <v>1</v>
          </cell>
        </row>
        <row r="28">
          <cell r="A28">
            <v>10</v>
          </cell>
          <cell r="B28" t="str">
            <v>Add new data</v>
          </cell>
          <cell r="C28" t="str">
            <v>Click on table, then on the new ribbon, choose "change data source" and select data.</v>
          </cell>
          <cell r="D28" t="str">
            <v>Remove blanks first.</v>
          </cell>
          <cell r="E28">
            <v>4</v>
          </cell>
        </row>
        <row r="29">
          <cell r="A29">
            <v>11</v>
          </cell>
          <cell r="B29" t="str">
            <v>Change from sum of values to count, average etc.</v>
          </cell>
          <cell r="C29" t="str">
            <v>Click on table then on RHS, click on the field in the "Value" box, and go to "Field Value Settings", then change to sum, count, average etc.</v>
          </cell>
          <cell r="D29" t="str">
            <v>You want the sum function 99% of the time, but sometimes Excel doesn't realise this. If you click on the values section you put in then "value field settings", you can change to Sum or other functions like average, count etc.</v>
          </cell>
          <cell r="E29">
            <v>3</v>
          </cell>
        </row>
        <row r="30">
          <cell r="A30">
            <v>12</v>
          </cell>
          <cell r="B30" t="str">
            <v>Group together dates into months, quarters, years etc.</v>
          </cell>
          <cell r="C30" t="str">
            <v>Right click on dates on your main pivot table, then choose "group" and select one or more options which you want.</v>
          </cell>
          <cell r="D30" t="str">
            <v>N/A</v>
          </cell>
          <cell r="E30">
            <v>3</v>
          </cell>
        </row>
        <row r="31">
          <cell r="A31">
            <v>13</v>
          </cell>
          <cell r="B31" t="str">
            <v>Group together other data</v>
          </cell>
          <cell r="C31" t="str">
            <v>Select the cells with entries you want to group, then right click and choose group. You now have a new field which you can move around through any of the four pivot table boxes.</v>
          </cell>
          <cell r="D31" t="str">
            <v>N/A - Only use a logical grouping. Very useful for dates and also for numbers.</v>
          </cell>
          <cell r="E31">
            <v>2</v>
          </cell>
        </row>
        <row r="32">
          <cell r="A32">
            <v>14</v>
          </cell>
          <cell r="B32" t="str">
            <v>Filter to only see some items</v>
          </cell>
          <cell r="C32" t="str">
            <v>Drag one set of data into the filter box, then choose what to filter by clicking on the new drop down list which appears.</v>
          </cell>
          <cell r="D32" t="str">
            <v>You can't have a field in filter AND in a row/columns box.</v>
          </cell>
          <cell r="E32">
            <v>3</v>
          </cell>
        </row>
        <row r="33">
          <cell r="A33">
            <v>15</v>
          </cell>
          <cell r="B33" t="str">
            <v>Put values in twice</v>
          </cell>
          <cell r="C33" t="str">
            <v>Drag what you want your values to be AGAIN! Why… see below!</v>
          </cell>
          <cell r="D33" t="str">
            <v>Only do this if you have different calculations otherwise it looks silly.</v>
          </cell>
          <cell r="E33">
            <v>2</v>
          </cell>
        </row>
        <row r="34">
          <cell r="A34">
            <v>16</v>
          </cell>
          <cell r="B34" t="str">
            <v>Rename headings</v>
          </cell>
          <cell r="C34" t="str">
            <v>You can value headings by going to "Value field settings" and editing text in the "custom name" field.</v>
          </cell>
          <cell r="D34" t="str">
            <v>N/A</v>
          </cell>
          <cell r="E34">
            <v>2</v>
          </cell>
        </row>
        <row r="35">
          <cell r="A35">
            <v>17</v>
          </cell>
          <cell r="B35" t="str">
            <v>Create a second pivot table.</v>
          </cell>
          <cell r="C35" t="str">
            <v>Click anywhere inside the first pivot table and click "insert pivot table". Note if you do it this way, when you refresh one, you'll refresh the second (and third/fourth…) one.</v>
          </cell>
          <cell r="D35" t="str">
            <v>In Excel 2013 this works differently, On your RHS menu, you can choose "More tables…"</v>
          </cell>
          <cell r="E35">
            <v>3</v>
          </cell>
        </row>
        <row r="36">
          <cell r="A36">
            <v>18</v>
          </cell>
          <cell r="B36" t="str">
            <v>Further analysis after pivot table.</v>
          </cell>
          <cell r="C36" t="str">
            <v>Pivot tables do not follow normal Excel rules for autofill. To get back to normal, go to file - options - formulas and UNKTICK the box which says "Use Getpivotdata functions for PivotTable references". If you do not, the GETPIVOTDATA formulas come out. They work but do not autofill.</v>
          </cell>
          <cell r="D36" t="str">
            <v>This is tricky and easily forgotten. Alternatively you can manually link each cell in your first column after the pivot table and go from there.</v>
          </cell>
          <cell r="E36">
            <v>4</v>
          </cell>
        </row>
        <row r="37">
          <cell r="A37">
            <v>19</v>
          </cell>
          <cell r="B37" t="str">
            <v>Create a Pivot chart</v>
          </cell>
          <cell r="C37" t="str">
            <v>Pivot charts are just charts on pivot tables. Easiest way to set this up is to click on the pivot table, then insert a chart like normal. Go to "Insert Ribbon", then choose your chart type. The main difference over a regular chart is that you can filter/unfilter directly in the chart by clicking the down arrow next to your heading.</v>
          </cell>
          <cell r="D37" t="str">
            <v>A lot of the time, data from a pivot table looks silly and makes more sense in a table. Think about this.</v>
          </cell>
          <cell r="E37">
            <v>2</v>
          </cell>
        </row>
        <row r="38">
          <cell r="A38">
            <v>20</v>
          </cell>
          <cell r="B38" t="str">
            <v>Insert your own calculation</v>
          </cell>
          <cell r="C38" t="str">
            <v>Click on the "Pivot table", then in the options ribbon, tools section choose: "Calculated Field" and insert your own calculations.</v>
          </cell>
          <cell r="D38" t="str">
            <v>I personally avoid using this and go back to Excel normal mode to do further analysis, it gets tricky otherwise.</v>
          </cell>
          <cell r="E38">
            <v>1</v>
          </cell>
        </row>
        <row r="39">
          <cell r="A39">
            <v>21</v>
          </cell>
          <cell r="B39" t="str">
            <v>Show errors as blanks (in calculated fields)</v>
          </cell>
          <cell r="C39" t="str">
            <v>Right click anywhere on your main pivot table, then tick the box which shows: "For error values show" and leave blank.</v>
          </cell>
          <cell r="D39" t="str">
            <v>N/A</v>
          </cell>
          <cell r="E39">
            <v>1</v>
          </cell>
        </row>
        <row r="40">
          <cell r="A40">
            <v>22</v>
          </cell>
          <cell r="B40" t="str">
            <v>Sorting pivot tables</v>
          </cell>
          <cell r="C40" t="str">
            <v>you can sort using data-sort, or manually using the mouse as it becomes a black box + drag/drop</v>
          </cell>
          <cell r="D40" t="str">
            <v>N/A</v>
          </cell>
        </row>
        <row r="41">
          <cell r="A41">
            <v>23</v>
          </cell>
          <cell r="B41" t="str">
            <v>Custom value filters work around</v>
          </cell>
          <cell r="C41" t="str">
            <v>Create a column directly after the pivot table, then in the new column go to data-filter and filter buttons will appear like normal across the rest of the table.</v>
          </cell>
          <cell r="D41" t="str">
            <v>This is a workaround so may have glitches.</v>
          </cell>
        </row>
      </sheetData>
      <sheetData sheetId="14" refreshError="1"/>
      <sheetData sheetId="15" refreshError="1"/>
      <sheetData sheetId="16" refreshError="1"/>
      <sheetData sheetId="17" refreshError="1"/>
      <sheetData sheetId="1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Keyboard shortcuts"/>
      <sheetName val="Toolbar shortcuts"/>
      <sheetName val="Cell refs"/>
      <sheetName val="Merge issues"/>
      <sheetName val="Basic functions"/>
      <sheetName val="Function examples"/>
      <sheetName val="Text clean up"/>
      <sheetName val="Printing examples"/>
      <sheetName val="Printing in 3 steps"/>
      <sheetName val="Cond 4mat ex"/>
      <sheetName val="Cond 4mat"/>
      <sheetName val="Table examples"/>
      <sheetName val="Super Tables"/>
      <sheetName val="Vlookups"/>
      <sheetName val="Vlookups examples"/>
      <sheetName val="Images in Excel"/>
      <sheetName val="Drop down lists"/>
      <sheetName val="Drop down list ex"/>
      <sheetName val="Drop downs XTRA"/>
      <sheetName val="Sparklines"/>
      <sheetName val="Sp. &amp; DB demo."/>
      <sheetName val="Chart customisations"/>
      <sheetName val="SUMIFS"/>
      <sheetName val="Pivot table examples"/>
      <sheetName val="Pivot tables"/>
      <sheetName val="Dashboard"/>
    </sheetNames>
    <sheetDataSet>
      <sheetData sheetId="0" refreshError="1"/>
      <sheetData sheetId="1" refreshError="1"/>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avid" refreshedDate="43529.468329398151" createdVersion="6" refreshedVersion="6" minRefreshableVersion="3" recordCount="26" xr:uid="{0C09CA42-A938-4A10-B72E-8ED3BA199EFC}">
  <cacheSource type="worksheet">
    <worksheetSource name="DashboardData"/>
  </cacheSource>
  <cacheFields count="9">
    <cacheField name="City" numFmtId="0">
      <sharedItems count="4">
        <s v="Siem Reap"/>
        <s v="Bangkok"/>
        <s v="Phnom Penh"/>
        <s v="Kratie"/>
      </sharedItems>
    </cacheField>
    <cacheField name="Singer" numFmtId="0">
      <sharedItems count="5">
        <s v="Britney Spears"/>
        <s v="Katy Perry"/>
        <s v="Madonna"/>
        <s v="Justin Bieber"/>
        <s v="Adele"/>
      </sharedItems>
    </cacheField>
    <cacheField name="Sponsor" numFmtId="0">
      <sharedItems count="5">
        <s v="Coca Cola"/>
        <s v="Microsoft"/>
        <s v="Apple"/>
        <s v="Honda"/>
        <s v="Facebook"/>
      </sharedItems>
    </cacheField>
    <cacheField name="Sales" numFmtId="165">
      <sharedItems containsSemiMixedTypes="0" containsString="0" containsNumber="1" containsInteger="1" minValue="15000" maxValue="100000"/>
    </cacheField>
    <cacheField name="Date" numFmtId="15">
      <sharedItems containsSemiMixedTypes="0" containsNonDate="0" containsDate="1" containsString="0" minDate="2017-02-07T00:00:00" maxDate="2017-08-30T00:00:00" count="26">
        <d v="2017-03-06T00:00:00"/>
        <d v="2017-06-29T00:00:00"/>
        <d v="2017-05-05T00:00:00"/>
        <d v="2017-02-25T00:00:00"/>
        <d v="2017-03-30T00:00:00"/>
        <d v="2017-02-07T00:00:00"/>
        <d v="2017-03-04T00:00:00"/>
        <d v="2017-08-04T00:00:00"/>
        <d v="2017-08-14T00:00:00"/>
        <d v="2017-07-18T00:00:00"/>
        <d v="2017-02-16T00:00:00"/>
        <d v="2017-08-19T00:00:00"/>
        <d v="2017-08-29T00:00:00"/>
        <d v="2017-07-16T00:00:00"/>
        <d v="2017-04-11T00:00:00"/>
        <d v="2017-05-02T00:00:00"/>
        <d v="2017-05-01T00:00:00"/>
        <d v="2017-04-08T00:00:00"/>
        <d v="2017-06-11T00:00:00"/>
        <d v="2017-06-17T00:00:00"/>
        <d v="2017-03-29T00:00:00"/>
        <d v="2017-06-08T00:00:00"/>
        <d v="2017-06-21T00:00:00"/>
        <d v="2017-03-25T00:00:00"/>
        <d v="2017-08-07T00:00:00"/>
        <d v="2017-05-12T00:00:00"/>
      </sharedItems>
      <fieldGroup par="8" base="4">
        <rangePr groupBy="days" startDate="2017-02-07T00:00:00" endDate="2017-08-30T00:00:00"/>
        <groupItems count="368">
          <s v="&lt;07/02/2017"/>
          <s v="01-Jan"/>
          <s v="02-Jan"/>
          <s v="03-Jan"/>
          <s v="04-Jan"/>
          <s v="05-Jan"/>
          <s v="06-Jan"/>
          <s v="07-Jan"/>
          <s v="08-Jan"/>
          <s v="09-Jan"/>
          <s v="10-Jan"/>
          <s v="11-Jan"/>
          <s v="12-Jan"/>
          <s v="13-Jan"/>
          <s v="14-Jan"/>
          <s v="15-Jan"/>
          <s v="16-Jan"/>
          <s v="17-Jan"/>
          <s v="18-Jan"/>
          <s v="19-Jan"/>
          <s v="20-Jan"/>
          <s v="21-Jan"/>
          <s v="22-Jan"/>
          <s v="23-Jan"/>
          <s v="24-Jan"/>
          <s v="25-Jan"/>
          <s v="26-Jan"/>
          <s v="27-Jan"/>
          <s v="28-Jan"/>
          <s v="29-Jan"/>
          <s v="30-Jan"/>
          <s v="31-Jan"/>
          <s v="01-Feb"/>
          <s v="02-Feb"/>
          <s v="03-Feb"/>
          <s v="04-Feb"/>
          <s v="05-Feb"/>
          <s v="06-Feb"/>
          <s v="07-Feb"/>
          <s v="08-Feb"/>
          <s v="09-Feb"/>
          <s v="10-Feb"/>
          <s v="11-Feb"/>
          <s v="12-Feb"/>
          <s v="13-Feb"/>
          <s v="14-Feb"/>
          <s v="15-Feb"/>
          <s v="16-Feb"/>
          <s v="17-Feb"/>
          <s v="18-Feb"/>
          <s v="19-Feb"/>
          <s v="20-Feb"/>
          <s v="21-Feb"/>
          <s v="22-Feb"/>
          <s v="23-Feb"/>
          <s v="24-Feb"/>
          <s v="25-Feb"/>
          <s v="26-Feb"/>
          <s v="27-Feb"/>
          <s v="28-Feb"/>
          <s v="29-Feb"/>
          <s v="01-Mar"/>
          <s v="02-Mar"/>
          <s v="03-Mar"/>
          <s v="04-Mar"/>
          <s v="05-Mar"/>
          <s v="06-Mar"/>
          <s v="07-Mar"/>
          <s v="08-Mar"/>
          <s v="09-Mar"/>
          <s v="10-Mar"/>
          <s v="11-Mar"/>
          <s v="12-Mar"/>
          <s v="13-Mar"/>
          <s v="14-Mar"/>
          <s v="15-Mar"/>
          <s v="16-Mar"/>
          <s v="17-Mar"/>
          <s v="18-Mar"/>
          <s v="19-Mar"/>
          <s v="20-Mar"/>
          <s v="21-Mar"/>
          <s v="22-Mar"/>
          <s v="23-Mar"/>
          <s v="24-Mar"/>
          <s v="25-Mar"/>
          <s v="26-Mar"/>
          <s v="27-Mar"/>
          <s v="28-Mar"/>
          <s v="29-Mar"/>
          <s v="30-Mar"/>
          <s v="31-Mar"/>
          <s v="01-Apr"/>
          <s v="02-Apr"/>
          <s v="03-Apr"/>
          <s v="04-Apr"/>
          <s v="05-Apr"/>
          <s v="06-Apr"/>
          <s v="07-Apr"/>
          <s v="08-Apr"/>
          <s v="09-Apr"/>
          <s v="10-Apr"/>
          <s v="11-Apr"/>
          <s v="12-Apr"/>
          <s v="13-Apr"/>
          <s v="14-Apr"/>
          <s v="15-Apr"/>
          <s v="16-Apr"/>
          <s v="17-Apr"/>
          <s v="18-Apr"/>
          <s v="19-Apr"/>
          <s v="20-Apr"/>
          <s v="21-Apr"/>
          <s v="22-Apr"/>
          <s v="23-Apr"/>
          <s v="24-Apr"/>
          <s v="25-Apr"/>
          <s v="26-Apr"/>
          <s v="27-Apr"/>
          <s v="28-Apr"/>
          <s v="29-Apr"/>
          <s v="30-Apr"/>
          <s v="01-May"/>
          <s v="02-May"/>
          <s v="03-May"/>
          <s v="04-May"/>
          <s v="05-May"/>
          <s v="06-May"/>
          <s v="07-May"/>
          <s v="08-May"/>
          <s v="09-May"/>
          <s v="10-May"/>
          <s v="11-May"/>
          <s v="12-May"/>
          <s v="13-May"/>
          <s v="14-May"/>
          <s v="15-May"/>
          <s v="16-May"/>
          <s v="17-May"/>
          <s v="18-May"/>
          <s v="19-May"/>
          <s v="20-May"/>
          <s v="21-May"/>
          <s v="22-May"/>
          <s v="23-May"/>
          <s v="24-May"/>
          <s v="25-May"/>
          <s v="26-May"/>
          <s v="27-May"/>
          <s v="28-May"/>
          <s v="29-May"/>
          <s v="30-May"/>
          <s v="31-May"/>
          <s v="01-Jun"/>
          <s v="02-Jun"/>
          <s v="03-Jun"/>
          <s v="04-Jun"/>
          <s v="05-Jun"/>
          <s v="06-Jun"/>
          <s v="07-Jun"/>
          <s v="08-Jun"/>
          <s v="09-Jun"/>
          <s v="10-Jun"/>
          <s v="11-Jun"/>
          <s v="12-Jun"/>
          <s v="13-Jun"/>
          <s v="14-Jun"/>
          <s v="15-Jun"/>
          <s v="16-Jun"/>
          <s v="17-Jun"/>
          <s v="18-Jun"/>
          <s v="19-Jun"/>
          <s v="20-Jun"/>
          <s v="21-Jun"/>
          <s v="22-Jun"/>
          <s v="23-Jun"/>
          <s v="24-Jun"/>
          <s v="25-Jun"/>
          <s v="26-Jun"/>
          <s v="27-Jun"/>
          <s v="28-Jun"/>
          <s v="29-Jun"/>
          <s v="30-Jun"/>
          <s v="01-Jul"/>
          <s v="02-Jul"/>
          <s v="03-Jul"/>
          <s v="04-Jul"/>
          <s v="05-Jul"/>
          <s v="06-Jul"/>
          <s v="07-Jul"/>
          <s v="08-Jul"/>
          <s v="09-Jul"/>
          <s v="10-Jul"/>
          <s v="11-Jul"/>
          <s v="12-Jul"/>
          <s v="13-Jul"/>
          <s v="14-Jul"/>
          <s v="15-Jul"/>
          <s v="16-Jul"/>
          <s v="17-Jul"/>
          <s v="18-Jul"/>
          <s v="19-Jul"/>
          <s v="20-Jul"/>
          <s v="21-Jul"/>
          <s v="22-Jul"/>
          <s v="23-Jul"/>
          <s v="24-Jul"/>
          <s v="25-Jul"/>
          <s v="26-Jul"/>
          <s v="27-Jul"/>
          <s v="28-Jul"/>
          <s v="29-Jul"/>
          <s v="30-Jul"/>
          <s v="31-Jul"/>
          <s v="01-Aug"/>
          <s v="02-Aug"/>
          <s v="03-Aug"/>
          <s v="04-Aug"/>
          <s v="05-Aug"/>
          <s v="06-Aug"/>
          <s v="07-Aug"/>
          <s v="08-Aug"/>
          <s v="09-Aug"/>
          <s v="10-Aug"/>
          <s v="11-Aug"/>
          <s v="12-Aug"/>
          <s v="13-Aug"/>
          <s v="14-Aug"/>
          <s v="15-Aug"/>
          <s v="16-Aug"/>
          <s v="17-Aug"/>
          <s v="18-Aug"/>
          <s v="19-Aug"/>
          <s v="20-Aug"/>
          <s v="21-Aug"/>
          <s v="22-Aug"/>
          <s v="23-Aug"/>
          <s v="24-Aug"/>
          <s v="25-Aug"/>
          <s v="26-Aug"/>
          <s v="27-Aug"/>
          <s v="28-Aug"/>
          <s v="29-Aug"/>
          <s v="30-Aug"/>
          <s v="31-Aug"/>
          <s v="01-Sep"/>
          <s v="02-Sep"/>
          <s v="03-Sep"/>
          <s v="04-Sep"/>
          <s v="05-Sep"/>
          <s v="06-Sep"/>
          <s v="07-Sep"/>
          <s v="08-Sep"/>
          <s v="09-Sep"/>
          <s v="10-Sep"/>
          <s v="11-Sep"/>
          <s v="12-Sep"/>
          <s v="13-Sep"/>
          <s v="14-Sep"/>
          <s v="15-Sep"/>
          <s v="16-Sep"/>
          <s v="17-Sep"/>
          <s v="18-Sep"/>
          <s v="19-Sep"/>
          <s v="20-Sep"/>
          <s v="21-Sep"/>
          <s v="22-Sep"/>
          <s v="23-Sep"/>
          <s v="24-Sep"/>
          <s v="25-Sep"/>
          <s v="26-Sep"/>
          <s v="27-Sep"/>
          <s v="28-Sep"/>
          <s v="29-Sep"/>
          <s v="30-Sep"/>
          <s v="01-Oct"/>
          <s v="02-Oct"/>
          <s v="03-Oct"/>
          <s v="04-Oct"/>
          <s v="05-Oct"/>
          <s v="06-Oct"/>
          <s v="07-Oct"/>
          <s v="08-Oct"/>
          <s v="09-Oct"/>
          <s v="10-Oct"/>
          <s v="11-Oct"/>
          <s v="12-Oct"/>
          <s v="13-Oct"/>
          <s v="14-Oct"/>
          <s v="15-Oct"/>
          <s v="16-Oct"/>
          <s v="17-Oct"/>
          <s v="18-Oct"/>
          <s v="19-Oct"/>
          <s v="20-Oct"/>
          <s v="21-Oct"/>
          <s v="22-Oct"/>
          <s v="23-Oct"/>
          <s v="24-Oct"/>
          <s v="25-Oct"/>
          <s v="26-Oct"/>
          <s v="27-Oct"/>
          <s v="28-Oct"/>
          <s v="29-Oct"/>
          <s v="30-Oct"/>
          <s v="31-Oct"/>
          <s v="01-Nov"/>
          <s v="02-Nov"/>
          <s v="03-Nov"/>
          <s v="04-Nov"/>
          <s v="05-Nov"/>
          <s v="06-Nov"/>
          <s v="07-Nov"/>
          <s v="08-Nov"/>
          <s v="09-Nov"/>
          <s v="10-Nov"/>
          <s v="11-Nov"/>
          <s v="12-Nov"/>
          <s v="13-Nov"/>
          <s v="14-Nov"/>
          <s v="15-Nov"/>
          <s v="16-Nov"/>
          <s v="17-Nov"/>
          <s v="18-Nov"/>
          <s v="19-Nov"/>
          <s v="20-Nov"/>
          <s v="21-Nov"/>
          <s v="22-Nov"/>
          <s v="23-Nov"/>
          <s v="24-Nov"/>
          <s v="25-Nov"/>
          <s v="26-Nov"/>
          <s v="27-Nov"/>
          <s v="28-Nov"/>
          <s v="29-Nov"/>
          <s v="30-Nov"/>
          <s v="01-Dec"/>
          <s v="02-Dec"/>
          <s v="03-Dec"/>
          <s v="04-Dec"/>
          <s v="05-Dec"/>
          <s v="06-Dec"/>
          <s v="07-Dec"/>
          <s v="08-Dec"/>
          <s v="09-Dec"/>
          <s v="10-Dec"/>
          <s v="11-Dec"/>
          <s v="12-Dec"/>
          <s v="13-Dec"/>
          <s v="14-Dec"/>
          <s v="15-Dec"/>
          <s v="16-Dec"/>
          <s v="17-Dec"/>
          <s v="18-Dec"/>
          <s v="19-Dec"/>
          <s v="20-Dec"/>
          <s v="21-Dec"/>
          <s v="22-Dec"/>
          <s v="23-Dec"/>
          <s v="24-Dec"/>
          <s v="25-Dec"/>
          <s v="26-Dec"/>
          <s v="27-Dec"/>
          <s v="28-Dec"/>
          <s v="29-Dec"/>
          <s v="30-Dec"/>
          <s v="31-Dec"/>
          <s v="&gt;30/08/2017"/>
        </groupItems>
      </fieldGroup>
    </cacheField>
    <cacheField name="Facebook likes (M)" numFmtId="0">
      <sharedItems containsSemiMixedTypes="0" containsString="0" containsNumber="1" containsInteger="1" minValue="2" maxValue="24"/>
    </cacheField>
    <cacheField name="Country" numFmtId="0">
      <sharedItems count="2">
        <s v="Cambodia"/>
        <s v="Thailand"/>
      </sharedItems>
    </cacheField>
    <cacheField name="Revenue ($M)" numFmtId="4">
      <sharedItems containsSemiMixedTypes="0" containsString="0" containsNumber="1" minValue="0.73499999999999999" maxValue="5.52"/>
    </cacheField>
    <cacheField name="Months" numFmtId="0" databaseField="0">
      <fieldGroup base="4">
        <rangePr groupBy="months" startDate="2017-02-07T00:00:00" endDate="2017-08-30T00:00:00"/>
        <groupItems count="14">
          <s v="&lt;07/02/2017"/>
          <s v="Jan"/>
          <s v="Feb"/>
          <s v="Mar"/>
          <s v="Apr"/>
          <s v="May"/>
          <s v="Jun"/>
          <s v="Jul"/>
          <s v="Aug"/>
          <s v="Sep"/>
          <s v="Oct"/>
          <s v="Nov"/>
          <s v="Dec"/>
          <s v="&gt;30/08/2017"/>
        </groupItems>
      </fieldGroup>
    </cacheField>
  </cacheFields>
  <extLst>
    <ext xmlns:x14="http://schemas.microsoft.com/office/spreadsheetml/2009/9/main" uri="{725AE2AE-9491-48be-B2B4-4EB974FC3084}">
      <x14:pivotCacheDefinition pivotCacheId="2084459325"/>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OnLoad="1" refreshedBy="David Benaim" refreshedDate="43777.616531712963" createdVersion="6" refreshedVersion="6" minRefreshableVersion="3" recordCount="12" xr:uid="{9F203BCA-A5B1-4A2A-8D3E-994DCA2D4E0F}">
  <cacheSource type="worksheet">
    <worksheetSource ref="A32:D44" sheet="Merge issues"/>
  </cacheSource>
  <cacheFields count="4">
    <cacheField name="Country" numFmtId="0">
      <sharedItems count="3">
        <s v="Cambodia"/>
        <s v="Laos"/>
        <s v="Malaysia"/>
      </sharedItems>
    </cacheField>
    <cacheField name="Item" numFmtId="0">
      <sharedItems count="4">
        <s v="Shirt"/>
        <s v="Shoes"/>
        <s v="Jacket"/>
        <s v="Leggings"/>
      </sharedItems>
    </cacheField>
    <cacheField name="Order" numFmtId="0">
      <sharedItems containsSemiMixedTypes="0" containsString="0" containsNumber="1" containsInteger="1" minValue="0" maxValue="450"/>
    </cacheField>
    <cacheField name="Cost" numFmtId="0">
      <sharedItems containsSemiMixedTypes="0" containsString="0" containsNumber="1" containsInteger="1" minValue="1" maxValue="6"/>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6">
  <r>
    <x v="0"/>
    <x v="0"/>
    <x v="0"/>
    <n v="70000"/>
    <x v="0"/>
    <n v="17"/>
    <x v="0"/>
    <n v="2.94"/>
  </r>
  <r>
    <x v="1"/>
    <x v="0"/>
    <x v="0"/>
    <n v="65000"/>
    <x v="1"/>
    <n v="12"/>
    <x v="1"/>
    <n v="2.6"/>
  </r>
  <r>
    <x v="2"/>
    <x v="1"/>
    <x v="1"/>
    <n v="70000"/>
    <x v="2"/>
    <n v="9"/>
    <x v="0"/>
    <n v="4.76"/>
  </r>
  <r>
    <x v="3"/>
    <x v="2"/>
    <x v="0"/>
    <n v="35000"/>
    <x v="3"/>
    <n v="23"/>
    <x v="0"/>
    <n v="1.2949999999999999"/>
  </r>
  <r>
    <x v="0"/>
    <x v="3"/>
    <x v="2"/>
    <n v="40000"/>
    <x v="4"/>
    <n v="18"/>
    <x v="0"/>
    <n v="1.72"/>
  </r>
  <r>
    <x v="1"/>
    <x v="3"/>
    <x v="1"/>
    <n v="40000"/>
    <x v="5"/>
    <n v="13"/>
    <x v="1"/>
    <n v="3.24"/>
  </r>
  <r>
    <x v="0"/>
    <x v="0"/>
    <x v="3"/>
    <n v="70000"/>
    <x v="6"/>
    <n v="16"/>
    <x v="0"/>
    <n v="2.31"/>
  </r>
  <r>
    <x v="2"/>
    <x v="2"/>
    <x v="3"/>
    <n v="40000"/>
    <x v="7"/>
    <n v="8"/>
    <x v="0"/>
    <n v="1.56"/>
  </r>
  <r>
    <x v="2"/>
    <x v="2"/>
    <x v="4"/>
    <n v="45000"/>
    <x v="8"/>
    <n v="6"/>
    <x v="0"/>
    <n v="2.4750000000000001"/>
  </r>
  <r>
    <x v="3"/>
    <x v="0"/>
    <x v="4"/>
    <n v="30000"/>
    <x v="9"/>
    <n v="13"/>
    <x v="0"/>
    <n v="0.99"/>
  </r>
  <r>
    <x v="2"/>
    <x v="1"/>
    <x v="0"/>
    <n v="80000"/>
    <x v="10"/>
    <n v="11"/>
    <x v="0"/>
    <n v="4.4800000000000004"/>
  </r>
  <r>
    <x v="1"/>
    <x v="3"/>
    <x v="4"/>
    <n v="20000"/>
    <x v="11"/>
    <n v="14"/>
    <x v="1"/>
    <n v="1.58"/>
  </r>
  <r>
    <x v="1"/>
    <x v="4"/>
    <x v="2"/>
    <n v="45000"/>
    <x v="12"/>
    <n v="14"/>
    <x v="1"/>
    <n v="3.4649999999999999"/>
  </r>
  <r>
    <x v="0"/>
    <x v="4"/>
    <x v="1"/>
    <n v="75000"/>
    <x v="13"/>
    <n v="13"/>
    <x v="0"/>
    <n v="3.15"/>
  </r>
  <r>
    <x v="3"/>
    <x v="2"/>
    <x v="3"/>
    <n v="45000"/>
    <x v="14"/>
    <n v="24"/>
    <x v="0"/>
    <n v="3.7349999999999999"/>
  </r>
  <r>
    <x v="3"/>
    <x v="0"/>
    <x v="3"/>
    <n v="30000"/>
    <x v="15"/>
    <n v="20"/>
    <x v="0"/>
    <n v="2.0699999999999998"/>
  </r>
  <r>
    <x v="0"/>
    <x v="0"/>
    <x v="3"/>
    <n v="100000"/>
    <x v="16"/>
    <n v="4"/>
    <x v="0"/>
    <n v="5.3"/>
  </r>
  <r>
    <x v="3"/>
    <x v="3"/>
    <x v="0"/>
    <n v="25000"/>
    <x v="17"/>
    <n v="12"/>
    <x v="0"/>
    <n v="1.85"/>
  </r>
  <r>
    <x v="2"/>
    <x v="2"/>
    <x v="1"/>
    <n v="60000"/>
    <x v="18"/>
    <n v="3"/>
    <x v="0"/>
    <n v="4.32"/>
  </r>
  <r>
    <x v="2"/>
    <x v="0"/>
    <x v="2"/>
    <n v="75000"/>
    <x v="19"/>
    <n v="11"/>
    <x v="0"/>
    <n v="3.0750000000000002"/>
  </r>
  <r>
    <x v="2"/>
    <x v="2"/>
    <x v="4"/>
    <n v="15000"/>
    <x v="20"/>
    <n v="22"/>
    <x v="0"/>
    <n v="0.73499999999999999"/>
  </r>
  <r>
    <x v="0"/>
    <x v="3"/>
    <x v="3"/>
    <n v="65000"/>
    <x v="21"/>
    <n v="2"/>
    <x v="0"/>
    <n v="4.42"/>
  </r>
  <r>
    <x v="0"/>
    <x v="4"/>
    <x v="0"/>
    <n v="80000"/>
    <x v="22"/>
    <n v="7"/>
    <x v="0"/>
    <n v="5.52"/>
  </r>
  <r>
    <x v="0"/>
    <x v="2"/>
    <x v="3"/>
    <n v="85000"/>
    <x v="23"/>
    <n v="2"/>
    <x v="0"/>
    <n v="3.4849999999999999"/>
  </r>
  <r>
    <x v="2"/>
    <x v="2"/>
    <x v="1"/>
    <n v="95000"/>
    <x v="24"/>
    <n v="21"/>
    <x v="0"/>
    <n v="5.51"/>
  </r>
  <r>
    <x v="2"/>
    <x v="0"/>
    <x v="4"/>
    <n v="80000"/>
    <x v="25"/>
    <n v="18"/>
    <x v="0"/>
    <n v="2.64"/>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2">
  <r>
    <x v="0"/>
    <x v="0"/>
    <n v="200"/>
    <n v="3"/>
  </r>
  <r>
    <x v="0"/>
    <x v="1"/>
    <n v="300"/>
    <n v="4"/>
  </r>
  <r>
    <x v="0"/>
    <x v="2"/>
    <n v="100"/>
    <n v="4"/>
  </r>
  <r>
    <x v="0"/>
    <x v="3"/>
    <n v="150"/>
    <n v="4"/>
  </r>
  <r>
    <x v="1"/>
    <x v="0"/>
    <n v="450"/>
    <n v="4"/>
  </r>
  <r>
    <x v="1"/>
    <x v="1"/>
    <n v="250"/>
    <n v="5"/>
  </r>
  <r>
    <x v="1"/>
    <x v="2"/>
    <n v="200"/>
    <n v="5"/>
  </r>
  <r>
    <x v="1"/>
    <x v="3"/>
    <n v="100"/>
    <n v="6"/>
  </r>
  <r>
    <x v="2"/>
    <x v="0"/>
    <n v="350"/>
    <n v="1"/>
  </r>
  <r>
    <x v="2"/>
    <x v="1"/>
    <n v="400"/>
    <n v="6"/>
  </r>
  <r>
    <x v="2"/>
    <x v="2"/>
    <n v="0"/>
    <n v="3"/>
  </r>
  <r>
    <x v="2"/>
    <x v="3"/>
    <n v="300"/>
    <n v="4"/>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9.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BC8EF047-3580-473D-BAEE-44A9438BCDF6}" name="ByCountry" cacheId="0" applyNumberFormats="0" applyBorderFormats="0" applyFontFormats="0" applyPatternFormats="0" applyAlignmentFormats="0" applyWidthHeightFormats="1" dataCaption="Values" updatedVersion="6" minRefreshableVersion="5" fieldPrintTitles="1" itemPrintTitles="1" createdVersion="6" indent="0" compact="0" compactData="0" chartFormat="3">
  <location ref="T56:U59" firstHeaderRow="1" firstDataRow="1" firstDataCol="1"/>
  <pivotFields count="9">
    <pivotField compact="0" outline="0" subtotalTop="0" showAll="0" defaultSubtotal="0">
      <items count="4">
        <item x="1"/>
        <item x="3"/>
        <item x="2"/>
        <item x="0"/>
      </items>
      <extLst>
        <ext xmlns:x14="http://schemas.microsoft.com/office/spreadsheetml/2009/9/main" uri="{2946ED86-A175-432a-8AC1-64E0C546D7DE}">
          <x14:pivotField fillDownLabels="1"/>
        </ext>
      </extLst>
    </pivotField>
    <pivotField compact="0" outline="0" subtotalTop="0" showAll="0" defaultSubtotal="0">
      <items count="5">
        <item x="4"/>
        <item x="0"/>
        <item x="3"/>
        <item x="1"/>
        <item x="2"/>
      </items>
      <extLst>
        <ext xmlns:x14="http://schemas.microsoft.com/office/spreadsheetml/2009/9/main" uri="{2946ED86-A175-432a-8AC1-64E0C546D7DE}">
          <x14:pivotField fillDownLabels="1"/>
        </ext>
      </extLst>
    </pivotField>
    <pivotField compact="0" outline="0" subtotalTop="0" showAll="0" defaultSubtotal="0">
      <items count="5">
        <item x="2"/>
        <item x="0"/>
        <item x="4"/>
        <item x="3"/>
        <item x="1"/>
      </items>
      <extLst>
        <ext xmlns:x14="http://schemas.microsoft.com/office/spreadsheetml/2009/9/main" uri="{2946ED86-A175-432a-8AC1-64E0C546D7DE}">
          <x14:pivotField fillDownLabels="1"/>
        </ext>
      </extLst>
    </pivotField>
    <pivotField dataField="1" compact="0" numFmtId="165" outline="0" subtotalTop="0" showAll="0" defaultSubtotal="0">
      <extLst>
        <ext xmlns:x14="http://schemas.microsoft.com/office/spreadsheetml/2009/9/main" uri="{2946ED86-A175-432a-8AC1-64E0C546D7DE}">
          <x14:pivotField fillDownLabels="1"/>
        </ext>
      </extLst>
    </pivotField>
    <pivotField compact="0" numFmtId="15" outline="0" subtotalTop="0"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axis="axisRow" compact="0" outline="0" subtotalTop="0" showAll="0" defaultSubtotal="0">
      <items count="2">
        <item x="0"/>
        <item x="1"/>
      </items>
      <extLst>
        <ext xmlns:x14="http://schemas.microsoft.com/office/spreadsheetml/2009/9/main" uri="{2946ED86-A175-432a-8AC1-64E0C546D7DE}">
          <x14:pivotField fillDownLabels="1"/>
        </ext>
      </extLst>
    </pivotField>
    <pivotField compact="0" numFmtId="4" outline="0" subtotalTop="0" showAll="0" defaultSubtotal="0">
      <extLst>
        <ext xmlns:x14="http://schemas.microsoft.com/office/spreadsheetml/2009/9/main" uri="{2946ED86-A175-432a-8AC1-64E0C546D7DE}">
          <x14:pivotField fillDownLabels="1"/>
        </ext>
      </extLst>
    </pivotField>
    <pivotField compact="0" outline="0" subtotalTop="0" showAll="0" defaultSubtotal="0">
      <items count="14">
        <item x="0"/>
        <item x="1"/>
        <item x="2"/>
        <item x="3"/>
        <item x="4"/>
        <item x="5"/>
        <item x="6"/>
        <item x="7"/>
        <item x="8"/>
        <item x="9"/>
        <item x="10"/>
        <item x="11"/>
        <item x="12"/>
        <item x="13"/>
      </items>
      <extLst>
        <ext xmlns:x14="http://schemas.microsoft.com/office/spreadsheetml/2009/9/main" uri="{2946ED86-A175-432a-8AC1-64E0C546D7DE}">
          <x14:pivotField fillDownLabels="1"/>
        </ext>
      </extLst>
    </pivotField>
  </pivotFields>
  <rowFields count="1">
    <field x="6"/>
  </rowFields>
  <rowItems count="3">
    <i>
      <x/>
    </i>
    <i>
      <x v="1"/>
    </i>
    <i t="grand">
      <x/>
    </i>
  </rowItems>
  <colItems count="1">
    <i/>
  </colItems>
  <dataFields count="1">
    <dataField name="Sum of Sales" fld="3" baseField="0" baseItem="0"/>
  </dataFields>
  <chartFormats count="3">
    <chartFormat chart="2" format="0" series="1">
      <pivotArea type="data" outline="0" fieldPosition="0">
        <references count="1">
          <reference field="4294967294" count="1" selected="0">
            <x v="0"/>
          </reference>
        </references>
      </pivotArea>
    </chartFormat>
    <chartFormat chart="2" format="1">
      <pivotArea type="data" outline="0" fieldPosition="0">
        <references count="2">
          <reference field="4294967294" count="1" selected="0">
            <x v="0"/>
          </reference>
          <reference field="6" count="1" selected="0">
            <x v="1"/>
          </reference>
        </references>
      </pivotArea>
    </chartFormat>
    <chartFormat chart="2" format="2">
      <pivotArea type="data" outline="0" fieldPosition="0">
        <references count="2">
          <reference field="4294967294" count="1" selected="0">
            <x v="0"/>
          </reference>
          <reference field="6"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fillDownLabelsDefault="1" hideValuesRow="1"/>
    </ext>
    <ext xmlns:xpdl="http://schemas.microsoft.com/office/spreadsheetml/2016/pivotdefaultlayout" uri="{747A6164-185A-40DC-8AA5-F01512510D54}">
      <xpdl:pivotTableDefinition16 EnabledSubtotalsDefault="0" SubtotalsOnTopDefault="0"/>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C0BF4AD9-8505-45C2-8D48-6DA7EBFD9B06}" name="ByCitySponsor" cacheId="0" applyNumberFormats="0" applyBorderFormats="0" applyFontFormats="0" applyPatternFormats="0" applyAlignmentFormats="0" applyWidthHeightFormats="1" dataCaption="Values" updatedVersion="6" minRefreshableVersion="3" fieldPrintTitles="1" itemPrintTitles="1" createdVersion="6" indent="0" compact="0" compactData="0">
  <location ref="L56:R62" firstHeaderRow="1" firstDataRow="2" firstDataCol="1"/>
  <pivotFields count="9">
    <pivotField axis="axisRow" compact="0" outline="0" subtotalTop="0" showAll="0" defaultSubtotal="0">
      <items count="4">
        <item x="1"/>
        <item x="3"/>
        <item x="2"/>
        <item x="0"/>
      </items>
      <extLst>
        <ext xmlns:x14="http://schemas.microsoft.com/office/spreadsheetml/2009/9/main" uri="{2946ED86-A175-432a-8AC1-64E0C546D7DE}">
          <x14:pivotField fillDownLabels="1"/>
        </ext>
      </extLst>
    </pivotField>
    <pivotField compact="0" outline="0" subtotalTop="0" showAll="0" defaultSubtotal="0">
      <items count="5">
        <item x="4"/>
        <item x="0"/>
        <item x="3"/>
        <item x="1"/>
        <item x="2"/>
      </items>
      <extLst>
        <ext xmlns:x14="http://schemas.microsoft.com/office/spreadsheetml/2009/9/main" uri="{2946ED86-A175-432a-8AC1-64E0C546D7DE}">
          <x14:pivotField fillDownLabels="1"/>
        </ext>
      </extLst>
    </pivotField>
    <pivotField axis="axisCol" compact="0" outline="0" subtotalTop="0" showAll="0" defaultSubtotal="0">
      <items count="5">
        <item x="2"/>
        <item x="0"/>
        <item x="4"/>
        <item x="3"/>
        <item x="1"/>
      </items>
      <extLst>
        <ext xmlns:x14="http://schemas.microsoft.com/office/spreadsheetml/2009/9/main" uri="{2946ED86-A175-432a-8AC1-64E0C546D7DE}">
          <x14:pivotField fillDownLabels="1"/>
        </ext>
      </extLst>
    </pivotField>
    <pivotField compact="0" numFmtId="165" outline="0" subtotalTop="0" showAll="0" defaultSubtotal="0">
      <extLst>
        <ext xmlns:x14="http://schemas.microsoft.com/office/spreadsheetml/2009/9/main" uri="{2946ED86-A175-432a-8AC1-64E0C546D7DE}">
          <x14:pivotField fillDownLabels="1"/>
        </ext>
      </extLst>
    </pivotField>
    <pivotField compact="0" numFmtId="15" outline="0" subtotalTop="0"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extLst>
        <ext xmlns:x14="http://schemas.microsoft.com/office/spreadsheetml/2009/9/main" uri="{2946ED86-A175-432a-8AC1-64E0C546D7DE}">
          <x14:pivotField fillDownLabels="1"/>
        </ext>
      </extLst>
    </pivotField>
    <pivotField dataField="1"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numFmtId="4" outline="0" subtotalTop="0" showAll="0" defaultSubtotal="0">
      <extLst>
        <ext xmlns:x14="http://schemas.microsoft.com/office/spreadsheetml/2009/9/main" uri="{2946ED86-A175-432a-8AC1-64E0C546D7DE}">
          <x14:pivotField fillDownLabels="1"/>
        </ext>
      </extLst>
    </pivotField>
    <pivotField compact="0" outline="0" subtotalTop="0" showAll="0" defaultSubtotal="0">
      <items count="14">
        <item x="0"/>
        <item x="1"/>
        <item x="2"/>
        <item x="3"/>
        <item x="4"/>
        <item x="5"/>
        <item x="6"/>
        <item x="7"/>
        <item x="8"/>
        <item x="9"/>
        <item x="10"/>
        <item x="11"/>
        <item x="12"/>
        <item x="13"/>
      </items>
      <extLst>
        <ext xmlns:x14="http://schemas.microsoft.com/office/spreadsheetml/2009/9/main" uri="{2946ED86-A175-432a-8AC1-64E0C546D7DE}">
          <x14:pivotField fillDownLabels="1"/>
        </ext>
      </extLst>
    </pivotField>
  </pivotFields>
  <rowFields count="1">
    <field x="0"/>
  </rowFields>
  <rowItems count="5">
    <i>
      <x/>
    </i>
    <i>
      <x v="1"/>
    </i>
    <i>
      <x v="2"/>
    </i>
    <i>
      <x v="3"/>
    </i>
    <i t="grand">
      <x/>
    </i>
  </rowItems>
  <colFields count="1">
    <field x="2"/>
  </colFields>
  <colItems count="6">
    <i>
      <x/>
    </i>
    <i>
      <x v="1"/>
    </i>
    <i>
      <x v="2"/>
    </i>
    <i>
      <x v="3"/>
    </i>
    <i>
      <x v="4"/>
    </i>
    <i t="grand">
      <x/>
    </i>
  </colItems>
  <dataFields count="1">
    <dataField name="Sum of Facebook likes (M)" fld="5"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fillDownLabelsDefault="1" hideValuesRow="1"/>
    </ext>
    <ext xmlns:xpdl="http://schemas.microsoft.com/office/spreadsheetml/2016/pivotdefaultlayout" uri="{747A6164-185A-40DC-8AA5-F01512510D54}">
      <xpdl:pivotTableDefinition16 EnabledSubtotalsDefault="0" SubtotalsOnTopDefault="0"/>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16E1ABA5-A5AC-4DD3-B71B-C4B834685DDF}" name="bySponsorCityColour" cacheId="0" applyNumberFormats="0" applyBorderFormats="0" applyFontFormats="0" applyPatternFormats="0" applyAlignmentFormats="0" applyWidthHeightFormats="1" dataCaption="Values" updatedVersion="6" minRefreshableVersion="3" fieldPrintTitles="1" itemPrintTitles="1" createdVersion="6" indent="0" outline="1" outlineData="1" chartFormat="3">
  <location ref="H73:N79" firstHeaderRow="1" firstDataRow="2" firstDataCol="1"/>
  <pivotFields count="9">
    <pivotField axis="axisRow" showAll="0" defaultSubtotal="0">
      <items count="4">
        <item x="1"/>
        <item x="3"/>
        <item x="2"/>
        <item x="0"/>
      </items>
      <extLst>
        <ext xmlns:x14="http://schemas.microsoft.com/office/spreadsheetml/2009/9/main" uri="{2946ED86-A175-432a-8AC1-64E0C546D7DE}">
          <x14:pivotField fillDownLabels="1"/>
        </ext>
      </extLst>
    </pivotField>
    <pivotField subtotalTop="0" showAll="0" defaultSubtotal="0">
      <extLst>
        <ext xmlns:x14="http://schemas.microsoft.com/office/spreadsheetml/2009/9/main" uri="{2946ED86-A175-432a-8AC1-64E0C546D7DE}">
          <x14:pivotField fillDownLabels="1"/>
        </ext>
      </extLst>
    </pivotField>
    <pivotField axis="axisCol" showAll="0" defaultSubtotal="0">
      <items count="5">
        <item x="2"/>
        <item x="0"/>
        <item x="4"/>
        <item x="3"/>
        <item x="1"/>
      </items>
      <extLst>
        <ext xmlns:x14="http://schemas.microsoft.com/office/spreadsheetml/2009/9/main" uri="{2946ED86-A175-432a-8AC1-64E0C546D7DE}">
          <x14:pivotField fillDownLabels="1"/>
        </ext>
      </extLst>
    </pivotField>
    <pivotField numFmtId="165" showAll="0" defaultSubtotal="0">
      <extLst>
        <ext xmlns:x14="http://schemas.microsoft.com/office/spreadsheetml/2009/9/main" uri="{2946ED86-A175-432a-8AC1-64E0C546D7DE}">
          <x14:pivotField fillDownLabels="1"/>
        </ext>
      </extLst>
    </pivotField>
    <pivotField numFmtId="15"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extLst>
        <ext xmlns:x14="http://schemas.microsoft.com/office/spreadsheetml/2009/9/main" uri="{2946ED86-A175-432a-8AC1-64E0C546D7DE}">
          <x14:pivotField fillDownLabels="1"/>
        </ext>
      </extLst>
    </pivotField>
    <pivotField dataField="1" showAll="0" defaultSubtotal="0">
      <extLst>
        <ext xmlns:x14="http://schemas.microsoft.com/office/spreadsheetml/2009/9/main" uri="{2946ED86-A175-432a-8AC1-64E0C546D7DE}">
          <x14:pivotField fillDownLabels="1"/>
        </ext>
      </extLst>
    </pivotField>
    <pivotField showAll="0" defaultSubtotal="0">
      <extLst>
        <ext xmlns:x14="http://schemas.microsoft.com/office/spreadsheetml/2009/9/main" uri="{2946ED86-A175-432a-8AC1-64E0C546D7DE}">
          <x14:pivotField fillDownLabels="1"/>
        </ext>
      </extLst>
    </pivotField>
    <pivotField numFmtId="4" showAll="0" defaultSubtotal="0">
      <extLst>
        <ext xmlns:x14="http://schemas.microsoft.com/office/spreadsheetml/2009/9/main" uri="{2946ED86-A175-432a-8AC1-64E0C546D7DE}">
          <x14:pivotField fillDownLabels="1"/>
        </ext>
      </extLst>
    </pivotField>
    <pivotField subtotalTop="0" showAll="0" defaultSubtotal="0">
      <items count="14">
        <item x="0"/>
        <item x="1"/>
        <item x="2"/>
        <item x="3"/>
        <item x="4"/>
        <item x="5"/>
        <item x="6"/>
        <item x="7"/>
        <item x="8"/>
        <item x="9"/>
        <item x="10"/>
        <item x="11"/>
        <item x="12"/>
        <item x="13"/>
      </items>
      <extLst>
        <ext xmlns:x14="http://schemas.microsoft.com/office/spreadsheetml/2009/9/main" uri="{2946ED86-A175-432a-8AC1-64E0C546D7DE}">
          <x14:pivotField fillDownLabels="1"/>
        </ext>
      </extLst>
    </pivotField>
  </pivotFields>
  <rowFields count="1">
    <field x="0"/>
  </rowFields>
  <rowItems count="5">
    <i>
      <x/>
    </i>
    <i>
      <x v="1"/>
    </i>
    <i>
      <x v="2"/>
    </i>
    <i>
      <x v="3"/>
    </i>
    <i t="grand">
      <x/>
    </i>
  </rowItems>
  <colFields count="1">
    <field x="2"/>
  </colFields>
  <colItems count="6">
    <i>
      <x/>
    </i>
    <i>
      <x v="1"/>
    </i>
    <i>
      <x v="2"/>
    </i>
    <i>
      <x v="3"/>
    </i>
    <i>
      <x v="4"/>
    </i>
    <i t="grand">
      <x/>
    </i>
  </colItems>
  <dataFields count="1">
    <dataField name="Sum of Facebook likes (M)" fld="5" baseField="0" baseItem="0"/>
  </dataFields>
  <conditionalFormats count="1">
    <conditionalFormat priority="1">
      <pivotAreas count="1">
        <pivotArea type="data" collapsedLevelsAreSubtotals="1" fieldPosition="0">
          <references count="3">
            <reference field="4294967294" count="1" selected="0">
              <x v="0"/>
            </reference>
            <reference field="0" count="4">
              <x v="0"/>
              <x v="1"/>
              <x v="2"/>
              <x v="3"/>
            </reference>
            <reference field="2" count="5" selected="0">
              <x v="0"/>
              <x v="1"/>
              <x v="2"/>
              <x v="3"/>
              <x v="4"/>
            </reference>
          </references>
        </pivotArea>
      </pivotAreas>
    </conditionalFormat>
  </conditionalFormats>
  <pivotTableStyleInfo name="PivotStyleLight28" showRowHeaders="1" showColHeaders="1" showRowStripes="0" showColStripes="0" showLastColumn="1"/>
  <extLst>
    <ext xmlns:x14="http://schemas.microsoft.com/office/spreadsheetml/2009/9/main" uri="{962EF5D1-5CA2-4c93-8EF4-DBF5C05439D2}">
      <x14:pivotTableDefinition xmlns:xm="http://schemas.microsoft.com/office/excel/2006/main" fillDownLabelsDefault="1" hideValuesRow="1"/>
    </ext>
    <ext xmlns:xpdl="http://schemas.microsoft.com/office/spreadsheetml/2016/pivotdefaultlayout" uri="{747A6164-185A-40DC-8AA5-F01512510D54}">
      <xpdl:pivotTableDefinition16 EnabledSubtotalsDefault="0" SubtotalsOnTopDefault="0"/>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2A90E779-0BBE-4AC3-BF29-BF3E9E5A1B49}" name="ByMonth" cacheId="0" applyNumberFormats="0" applyBorderFormats="0" applyFontFormats="0" applyPatternFormats="0" applyAlignmentFormats="0" applyWidthHeightFormats="1" dataCaption="Values" updatedVersion="6" minRefreshableVersion="3" fieldPrintTitles="1" itemPrintTitles="1" createdVersion="6" indent="0" outline="1" outlineData="1" chartFormat="1">
  <location ref="A56:B64" firstHeaderRow="1" firstDataRow="1" firstDataCol="1"/>
  <pivotFields count="9">
    <pivotField showAll="0" defaultSubtotal="0">
      <extLst>
        <ext xmlns:x14="http://schemas.microsoft.com/office/spreadsheetml/2009/9/main" uri="{2946ED86-A175-432a-8AC1-64E0C546D7DE}">
          <x14:pivotField fillDownLabels="1"/>
        </ext>
      </extLst>
    </pivotField>
    <pivotField subtotalTop="0" showAll="0" defaultSubtotal="0">
      <items count="5">
        <item x="4"/>
        <item x="0"/>
        <item x="3"/>
        <item x="1"/>
        <item x="2"/>
      </items>
      <extLst>
        <ext xmlns:x14="http://schemas.microsoft.com/office/spreadsheetml/2009/9/main" uri="{2946ED86-A175-432a-8AC1-64E0C546D7DE}">
          <x14:pivotField fillDownLabels="1"/>
        </ext>
      </extLst>
    </pivotField>
    <pivotField showAll="0" defaultSubtotal="0">
      <items count="5">
        <item x="2"/>
        <item x="0"/>
        <item x="4"/>
        <item x="3"/>
        <item x="1"/>
      </items>
      <extLst>
        <ext xmlns:x14="http://schemas.microsoft.com/office/spreadsheetml/2009/9/main" uri="{2946ED86-A175-432a-8AC1-64E0C546D7DE}">
          <x14:pivotField fillDownLabels="1"/>
        </ext>
      </extLst>
    </pivotField>
    <pivotField dataField="1" numFmtId="165" showAll="0" defaultSubtotal="0">
      <extLst>
        <ext xmlns:x14="http://schemas.microsoft.com/office/spreadsheetml/2009/9/main" uri="{2946ED86-A175-432a-8AC1-64E0C546D7DE}">
          <x14:pivotField fillDownLabels="1"/>
        </ext>
      </extLst>
    </pivotField>
    <pivotField numFmtId="15"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extLst>
        <ext xmlns:x14="http://schemas.microsoft.com/office/spreadsheetml/2009/9/main" uri="{2946ED86-A175-432a-8AC1-64E0C546D7DE}">
          <x14:pivotField fillDownLabels="1"/>
        </ext>
      </extLst>
    </pivotField>
    <pivotField showAll="0" defaultSubtotal="0">
      <extLst>
        <ext xmlns:x14="http://schemas.microsoft.com/office/spreadsheetml/2009/9/main" uri="{2946ED86-A175-432a-8AC1-64E0C546D7DE}">
          <x14:pivotField fillDownLabels="1"/>
        </ext>
      </extLst>
    </pivotField>
    <pivotField showAll="0" defaultSubtotal="0">
      <extLst>
        <ext xmlns:x14="http://schemas.microsoft.com/office/spreadsheetml/2009/9/main" uri="{2946ED86-A175-432a-8AC1-64E0C546D7DE}">
          <x14:pivotField fillDownLabels="1"/>
        </ext>
      </extLst>
    </pivotField>
    <pivotField numFmtId="4" showAll="0" defaultSubtotal="0">
      <extLst>
        <ext xmlns:x14="http://schemas.microsoft.com/office/spreadsheetml/2009/9/main" uri="{2946ED86-A175-432a-8AC1-64E0C546D7DE}">
          <x14:pivotField fillDownLabels="1"/>
        </ext>
      </extLst>
    </pivotField>
    <pivotField axis="axisRow" subtotalTop="0" showAll="0" defaultSubtotal="0">
      <items count="14">
        <item sd="0" x="0"/>
        <item sd="0" x="1"/>
        <item sd="0" x="2"/>
        <item sd="0" x="3"/>
        <item sd="0" x="4"/>
        <item sd="0" x="5"/>
        <item sd="0" x="6"/>
        <item sd="0" x="7"/>
        <item sd="0" x="8"/>
        <item sd="0" x="9"/>
        <item sd="0" x="10"/>
        <item sd="0" x="11"/>
        <item sd="0" x="12"/>
        <item sd="0" x="13"/>
      </items>
      <extLst>
        <ext xmlns:x14="http://schemas.microsoft.com/office/spreadsheetml/2009/9/main" uri="{2946ED86-A175-432a-8AC1-64E0C546D7DE}">
          <x14:pivotField fillDownLabels="1"/>
        </ext>
      </extLst>
    </pivotField>
  </pivotFields>
  <rowFields count="1">
    <field x="8"/>
  </rowFields>
  <rowItems count="8">
    <i>
      <x v="2"/>
    </i>
    <i>
      <x v="3"/>
    </i>
    <i>
      <x v="4"/>
    </i>
    <i>
      <x v="5"/>
    </i>
    <i>
      <x v="6"/>
    </i>
    <i>
      <x v="7"/>
    </i>
    <i>
      <x v="8"/>
    </i>
    <i t="grand">
      <x/>
    </i>
  </rowItems>
  <colItems count="1">
    <i/>
  </colItems>
  <dataFields count="1">
    <dataField name="Sum of Sales" fld="3" baseField="0" baseItem="0"/>
  </dataFields>
  <chartFormats count="1">
    <chartFormat chart="0" format="0"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fillDownLabelsDefault="1" hideValuesRow="1"/>
    </ext>
    <ext xmlns:xpdl="http://schemas.microsoft.com/office/spreadsheetml/2016/pivotdefaultlayout" uri="{747A6164-185A-40DC-8AA5-F01512510D54}">
      <xpdl:pivotTableDefinition16 EnabledSubtotalsDefault="0" SubtotalsOnTopDefault="0"/>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9B4487C4-6E8C-4B87-A511-A6E4CE6E5532}" name="ByArtist" cacheId="0" applyNumberFormats="0" applyBorderFormats="0" applyFontFormats="0" applyPatternFormats="0" applyAlignmentFormats="0" applyWidthHeightFormats="1" dataCaption="Values" updatedVersion="6" minRefreshableVersion="5" fieldPrintTitles="1" itemPrintTitles="1" createdVersion="6" indent="0" outline="1" outlineData="1" chartFormat="3">
  <location ref="E56:F62" firstHeaderRow="1" firstDataRow="1" firstDataCol="1"/>
  <pivotFields count="9">
    <pivotField showAll="0" defaultSubtotal="0">
      <extLst>
        <ext xmlns:x14="http://schemas.microsoft.com/office/spreadsheetml/2009/9/main" uri="{2946ED86-A175-432a-8AC1-64E0C546D7DE}">
          <x14:pivotField fillDownLabels="1"/>
        </ext>
      </extLst>
    </pivotField>
    <pivotField axis="axisRow" subtotalTop="0" showAll="0" sortType="ascending" defaultSubtotal="0">
      <items count="5">
        <item x="4"/>
        <item x="0"/>
        <item x="3"/>
        <item x="1"/>
        <item x="2"/>
      </items>
      <autoSortScope>
        <pivotArea dataOnly="0" outline="0" fieldPosition="0">
          <references count="1">
            <reference field="4294967294" count="1" selected="0">
              <x v="0"/>
            </reference>
          </references>
        </pivotArea>
      </autoSortScope>
      <extLst>
        <ext xmlns:x14="http://schemas.microsoft.com/office/spreadsheetml/2009/9/main" uri="{2946ED86-A175-432a-8AC1-64E0C546D7DE}">
          <x14:pivotField fillDownLabels="1"/>
        </ext>
      </extLst>
    </pivotField>
    <pivotField showAll="0" defaultSubtotal="0">
      <items count="5">
        <item x="2"/>
        <item x="0"/>
        <item x="4"/>
        <item x="3"/>
        <item x="1"/>
      </items>
      <extLst>
        <ext xmlns:x14="http://schemas.microsoft.com/office/spreadsheetml/2009/9/main" uri="{2946ED86-A175-432a-8AC1-64E0C546D7DE}">
          <x14:pivotField fillDownLabels="1"/>
        </ext>
      </extLst>
    </pivotField>
    <pivotField numFmtId="165" showAll="0" defaultSubtotal="0">
      <extLst>
        <ext xmlns:x14="http://schemas.microsoft.com/office/spreadsheetml/2009/9/main" uri="{2946ED86-A175-432a-8AC1-64E0C546D7DE}">
          <x14:pivotField fillDownLabels="1"/>
        </ext>
      </extLst>
    </pivotField>
    <pivotField numFmtId="15"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extLst>
        <ext xmlns:x14="http://schemas.microsoft.com/office/spreadsheetml/2009/9/main" uri="{2946ED86-A175-432a-8AC1-64E0C546D7DE}">
          <x14:pivotField fillDownLabels="1"/>
        </ext>
      </extLst>
    </pivotField>
    <pivotField showAll="0" defaultSubtotal="0">
      <extLst>
        <ext xmlns:x14="http://schemas.microsoft.com/office/spreadsheetml/2009/9/main" uri="{2946ED86-A175-432a-8AC1-64E0C546D7DE}">
          <x14:pivotField fillDownLabels="1"/>
        </ext>
      </extLst>
    </pivotField>
    <pivotField showAll="0" defaultSubtotal="0">
      <extLst>
        <ext xmlns:x14="http://schemas.microsoft.com/office/spreadsheetml/2009/9/main" uri="{2946ED86-A175-432a-8AC1-64E0C546D7DE}">
          <x14:pivotField fillDownLabels="1"/>
        </ext>
      </extLst>
    </pivotField>
    <pivotField dataField="1" numFmtId="4" showAll="0" defaultSubtotal="0">
      <extLst>
        <ext xmlns:x14="http://schemas.microsoft.com/office/spreadsheetml/2009/9/main" uri="{2946ED86-A175-432a-8AC1-64E0C546D7DE}">
          <x14:pivotField fillDownLabels="1"/>
        </ext>
      </extLst>
    </pivotField>
    <pivotField subtotalTop="0" showAll="0" defaultSubtotal="0">
      <items count="14">
        <item x="0"/>
        <item x="1"/>
        <item x="2"/>
        <item x="3"/>
        <item x="4"/>
        <item x="5"/>
        <item x="6"/>
        <item x="7"/>
        <item x="8"/>
        <item x="9"/>
        <item x="10"/>
        <item x="11"/>
        <item x="12"/>
        <item x="13"/>
      </items>
      <extLst>
        <ext xmlns:x14="http://schemas.microsoft.com/office/spreadsheetml/2009/9/main" uri="{2946ED86-A175-432a-8AC1-64E0C546D7DE}">
          <x14:pivotField fillDownLabels="1"/>
        </ext>
      </extLst>
    </pivotField>
  </pivotFields>
  <rowFields count="1">
    <field x="1"/>
  </rowFields>
  <rowItems count="6">
    <i>
      <x v="3"/>
    </i>
    <i>
      <x/>
    </i>
    <i>
      <x v="2"/>
    </i>
    <i>
      <x v="1"/>
    </i>
    <i>
      <x v="4"/>
    </i>
    <i t="grand">
      <x/>
    </i>
  </rowItems>
  <colItems count="1">
    <i/>
  </colItems>
  <dataFields count="1">
    <dataField name="Count of Revenue ($M)" fld="7" subtotal="count" baseField="0" baseItem="0" numFmtId="165"/>
  </dataFields>
  <formats count="1">
    <format dxfId="48">
      <pivotArea outline="0" collapsedLevelsAreSubtotals="1" fieldPosition="0"/>
    </format>
  </formats>
  <chartFormats count="1">
    <chartFormat chart="2" format="1"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fillDownLabelsDefault="1" hideValuesRow="1"/>
    </ext>
    <ext xmlns:xpdl="http://schemas.microsoft.com/office/spreadsheetml/2016/pivotdefaultlayout" uri="{747A6164-185A-40DC-8AA5-F01512510D54}">
      <xpdl:pivotTableDefinition16 EnabledSubtotalsDefault="0" SubtotalsOnTopDefault="0"/>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B86584FB-E656-4A92-8ED6-8E3F01F24015}" name="ByCity" cacheId="0" applyNumberFormats="0" applyBorderFormats="0" applyFontFormats="0" applyPatternFormats="0" applyAlignmentFormats="0" applyWidthHeightFormats="1" dataCaption="Values" updatedVersion="6" minRefreshableVersion="5" fieldPrintTitles="1" itemPrintTitles="1" createdVersion="6" indent="0" outline="1" outlineData="1" chartFormat="2">
  <location ref="H56:I63" firstHeaderRow="1" firstDataRow="1" firstDataCol="1"/>
  <pivotFields count="9">
    <pivotField axis="axisRow" showAll="0" sortType="descending" defaultSubtotal="0">
      <items count="4">
        <item x="1"/>
        <item x="3"/>
        <item x="2"/>
        <item x="0"/>
      </items>
      <autoSortScope>
        <pivotArea dataOnly="0" outline="0" fieldPosition="0">
          <references count="1">
            <reference field="4294967294" count="1" selected="0">
              <x v="0"/>
            </reference>
          </references>
        </pivotArea>
      </autoSortScope>
      <extLst>
        <ext xmlns:x14="http://schemas.microsoft.com/office/spreadsheetml/2009/9/main" uri="{2946ED86-A175-432a-8AC1-64E0C546D7DE}">
          <x14:pivotField fillDownLabels="1"/>
        </ext>
      </extLst>
    </pivotField>
    <pivotField subtotalTop="0" showAll="0" defaultSubtotal="0">
      <items count="5">
        <item x="4"/>
        <item x="0"/>
        <item x="3"/>
        <item x="1"/>
        <item x="2"/>
      </items>
      <extLst>
        <ext xmlns:x14="http://schemas.microsoft.com/office/spreadsheetml/2009/9/main" uri="{2946ED86-A175-432a-8AC1-64E0C546D7DE}">
          <x14:pivotField fillDownLabels="1"/>
        </ext>
      </extLst>
    </pivotField>
    <pivotField showAll="0" defaultSubtotal="0">
      <items count="5">
        <item x="2"/>
        <item x="0"/>
        <item x="4"/>
        <item x="3"/>
        <item x="1"/>
      </items>
      <extLst>
        <ext xmlns:x14="http://schemas.microsoft.com/office/spreadsheetml/2009/9/main" uri="{2946ED86-A175-432a-8AC1-64E0C546D7DE}">
          <x14:pivotField fillDownLabels="1"/>
        </ext>
      </extLst>
    </pivotField>
    <pivotField numFmtId="165" showAll="0" defaultSubtotal="0">
      <extLst>
        <ext xmlns:x14="http://schemas.microsoft.com/office/spreadsheetml/2009/9/main" uri="{2946ED86-A175-432a-8AC1-64E0C546D7DE}">
          <x14:pivotField fillDownLabels="1"/>
        </ext>
      </extLst>
    </pivotField>
    <pivotField numFmtId="15"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extLst>
        <ext xmlns:x14="http://schemas.microsoft.com/office/spreadsheetml/2009/9/main" uri="{2946ED86-A175-432a-8AC1-64E0C546D7DE}">
          <x14:pivotField fillDownLabels="1"/>
        </ext>
      </extLst>
    </pivotField>
    <pivotField showAll="0" defaultSubtotal="0">
      <extLst>
        <ext xmlns:x14="http://schemas.microsoft.com/office/spreadsheetml/2009/9/main" uri="{2946ED86-A175-432a-8AC1-64E0C546D7DE}">
          <x14:pivotField fillDownLabels="1"/>
        </ext>
      </extLst>
    </pivotField>
    <pivotField axis="axisRow" showAll="0" sortType="descending" defaultSubtotal="0">
      <items count="2">
        <item x="0"/>
        <item x="1"/>
      </items>
      <autoSortScope>
        <pivotArea dataOnly="0" outline="0" fieldPosition="0">
          <references count="1">
            <reference field="4294967294" count="1" selected="0">
              <x v="0"/>
            </reference>
          </references>
        </pivotArea>
      </autoSortScope>
      <extLst>
        <ext xmlns:x14="http://schemas.microsoft.com/office/spreadsheetml/2009/9/main" uri="{2946ED86-A175-432a-8AC1-64E0C546D7DE}">
          <x14:pivotField fillDownLabels="1"/>
        </ext>
      </extLst>
    </pivotField>
    <pivotField dataField="1" numFmtId="4" showAll="0" defaultSubtotal="0">
      <extLst>
        <ext xmlns:x14="http://schemas.microsoft.com/office/spreadsheetml/2009/9/main" uri="{2946ED86-A175-432a-8AC1-64E0C546D7DE}">
          <x14:pivotField fillDownLabels="1"/>
        </ext>
      </extLst>
    </pivotField>
    <pivotField subtotalTop="0" showAll="0" defaultSubtotal="0">
      <items count="14">
        <item x="0"/>
        <item x="1"/>
        <item x="2"/>
        <item x="3"/>
        <item x="4"/>
        <item x="5"/>
        <item x="6"/>
        <item x="7"/>
        <item x="8"/>
        <item x="9"/>
        <item x="10"/>
        <item x="11"/>
        <item x="12"/>
        <item x="13"/>
      </items>
      <extLst>
        <ext xmlns:x14="http://schemas.microsoft.com/office/spreadsheetml/2009/9/main" uri="{2946ED86-A175-432a-8AC1-64E0C546D7DE}">
          <x14:pivotField fillDownLabels="1"/>
        </ext>
      </extLst>
    </pivotField>
  </pivotFields>
  <rowFields count="2">
    <field x="6"/>
    <field x="0"/>
  </rowFields>
  <rowItems count="7">
    <i>
      <x/>
    </i>
    <i r="1">
      <x v="2"/>
    </i>
    <i r="1">
      <x v="3"/>
    </i>
    <i r="1">
      <x v="1"/>
    </i>
    <i>
      <x v="1"/>
    </i>
    <i r="1">
      <x/>
    </i>
    <i t="grand">
      <x/>
    </i>
  </rowItems>
  <colItems count="1">
    <i/>
  </colItems>
  <dataFields count="1">
    <dataField name="Sum of Revenue ($M)" fld="7" baseField="0" baseItem="0"/>
  </dataFields>
  <chartFormats count="1">
    <chartFormat chart="1" format="0"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fillDownLabelsDefault="1" hideValuesRow="1"/>
    </ext>
    <ext xmlns:xpdl="http://schemas.microsoft.com/office/spreadsheetml/2016/pivotdefaultlayout" uri="{747A6164-185A-40DC-8AA5-F01512510D54}">
      <xpdl:pivotTableDefinition16 EnabledSubtotalsDefault="0" SubtotalsOnTopDefault="0"/>
    </ext>
  </extLst>
</pivotTableDefinition>
</file>

<file path=xl/pivotTables/pivotTable7.xml><?xml version="1.0" encoding="utf-8"?>
<pivotTableDefinition xmlns="http://schemas.openxmlformats.org/spreadsheetml/2006/main" xmlns:mc="http://schemas.openxmlformats.org/markup-compatibility/2006" xmlns:xr="http://schemas.microsoft.com/office/spreadsheetml/2014/revision" mc:Ignorable="xr" xr:uid="{9B42F183-D25F-4A00-8BC3-3AFE37DA26AC}" name="PivotTable6" cacheId="5" applyNumberFormats="0" applyBorderFormats="0" applyFontFormats="0" applyPatternFormats="0" applyAlignmentFormats="0" applyWidthHeightFormats="1" dataCaption="Values" updatedVersion="6" minRefreshableVersion="3" fieldPrintTitles="1" itemPrintTitles="1" createdVersion="6" indent="0" compact="0" compactData="0">
  <location ref="R33:S37" firstHeaderRow="1" firstDataRow="1" firstDataCol="1"/>
  <pivotFields count="4">
    <pivotField axis="axisRow" compact="0" outline="0" subtotalTop="0" showAll="0" defaultSubtotal="0">
      <items count="3">
        <item x="0"/>
        <item x="1"/>
        <item x="2"/>
      </items>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dataField="1"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s>
  <rowFields count="1">
    <field x="0"/>
  </rowFields>
  <rowItems count="4">
    <i>
      <x/>
    </i>
    <i>
      <x v="1"/>
    </i>
    <i>
      <x v="2"/>
    </i>
    <i t="grand">
      <x/>
    </i>
  </rowItems>
  <colItems count="1">
    <i/>
  </colItems>
  <dataFields count="1">
    <dataField name="Total orders" fld="2"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fillDownLabelsDefault="1" hideValuesRow="1"/>
    </ext>
    <ext xmlns:xpdl="http://schemas.microsoft.com/office/spreadsheetml/2016/pivotdefaultlayout" uri="{747A6164-185A-40DC-8AA5-F01512510D54}">
      <xpdl:pivotTableDefinition16 EnabledSubtotalsDefault="0" SubtotalsOnTopDefault="0"/>
    </ext>
  </extLst>
</pivotTableDefinition>
</file>

<file path=xl/pivotTables/pivotTable8.xml><?xml version="1.0" encoding="utf-8"?>
<pivotTableDefinition xmlns="http://schemas.openxmlformats.org/spreadsheetml/2006/main" xmlns:mc="http://schemas.openxmlformats.org/markup-compatibility/2006" xmlns:xr="http://schemas.microsoft.com/office/spreadsheetml/2014/revision" mc:Ignorable="xr" xr:uid="{F48228B6-F050-4D58-B321-2C135A0D4A02}" name="PivotTable5" cacheId="5" applyNumberFormats="0" applyBorderFormats="0" applyFontFormats="0" applyPatternFormats="0" applyAlignmentFormats="0" applyWidthHeightFormats="1" dataCaption="Values" updatedVersion="6" minRefreshableVersion="3" fieldPrintTitles="1" itemPrintTitles="1" createdVersion="6" indent="0" compact="0" compactData="0">
  <location ref="O33:P38" firstHeaderRow="1" firstDataRow="1" firstDataCol="1"/>
  <pivotFields count="4">
    <pivotField compact="0" outline="0" subtotalTop="0" showAll="0" defaultSubtotal="0">
      <extLst>
        <ext xmlns:x14="http://schemas.microsoft.com/office/spreadsheetml/2009/9/main" uri="{2946ED86-A175-432a-8AC1-64E0C546D7DE}">
          <x14:pivotField fillDownLabels="1"/>
        </ext>
      </extLst>
    </pivotField>
    <pivotField axis="axisRow" compact="0" outline="0" subtotalTop="0" showAll="0" defaultSubtotal="0">
      <items count="4">
        <item x="2"/>
        <item x="3"/>
        <item x="0"/>
        <item x="1"/>
      </items>
      <extLst>
        <ext xmlns:x14="http://schemas.microsoft.com/office/spreadsheetml/2009/9/main" uri="{2946ED86-A175-432a-8AC1-64E0C546D7DE}">
          <x14:pivotField fillDownLabels="1"/>
        </ext>
      </extLst>
    </pivotField>
    <pivotField dataField="1"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s>
  <rowFields count="1">
    <field x="1"/>
  </rowFields>
  <rowItems count="5">
    <i>
      <x/>
    </i>
    <i>
      <x v="1"/>
    </i>
    <i>
      <x v="2"/>
    </i>
    <i>
      <x v="3"/>
    </i>
    <i t="grand">
      <x/>
    </i>
  </rowItems>
  <colItems count="1">
    <i/>
  </colItems>
  <dataFields count="1">
    <dataField name="Total orders" fld="2"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fillDownLabelsDefault="1" hideValuesRow="1"/>
    </ext>
    <ext xmlns:xpdl="http://schemas.microsoft.com/office/spreadsheetml/2016/pivotdefaultlayout" uri="{747A6164-185A-40DC-8AA5-F01512510D54}">
      <xpdl:pivotTableDefinition16 EnabledSubtotalsDefault="0" SubtotalsOnTopDefault="0"/>
    </ext>
  </extLst>
</pivotTableDefinition>
</file>

<file path=xl/pivotTables/pivotTable9.xml><?xml version="1.0" encoding="utf-8"?>
<pivotTableDefinition xmlns="http://schemas.openxmlformats.org/spreadsheetml/2006/main" xmlns:mc="http://schemas.openxmlformats.org/markup-compatibility/2006" xmlns:xr="http://schemas.microsoft.com/office/spreadsheetml/2014/revision" mc:Ignorable="xr" xr:uid="{CB417684-2DA8-4968-A125-A4327777E63A}" name="PivotTable4" cacheId="5" applyNumberFormats="0" applyBorderFormats="0" applyFontFormats="0" applyPatternFormats="0" applyAlignmentFormats="0" applyWidthHeightFormats="1" dataCaption="Values" updatedVersion="6" minRefreshableVersion="3" rowGrandTotals="0" colGrandTotals="0" fieldPrintTitles="1" itemPrintTitles="1" createdVersion="6" indent="0" compact="0" compactData="0">
  <location ref="G33:M39" firstHeaderRow="1" firstDataRow="3" firstDataCol="1"/>
  <pivotFields count="4">
    <pivotField axis="axisCol" compact="0" outline="0" subtotalTop="0" showAll="0" defaultSubtotal="0">
      <items count="3">
        <item x="0"/>
        <item x="1"/>
        <item x="2"/>
      </items>
      <extLst>
        <ext xmlns:x14="http://schemas.microsoft.com/office/spreadsheetml/2009/9/main" uri="{2946ED86-A175-432a-8AC1-64E0C546D7DE}">
          <x14:pivotField fillDownLabels="1"/>
        </ext>
      </extLst>
    </pivotField>
    <pivotField axis="axisRow" compact="0" outline="0" subtotalTop="0" showAll="0" defaultSubtotal="0">
      <items count="4">
        <item x="2"/>
        <item x="3"/>
        <item x="0"/>
        <item x="1"/>
      </items>
      <extLst>
        <ext xmlns:x14="http://schemas.microsoft.com/office/spreadsheetml/2009/9/main" uri="{2946ED86-A175-432a-8AC1-64E0C546D7DE}">
          <x14:pivotField fillDownLabels="1"/>
        </ext>
      </extLst>
    </pivotField>
    <pivotField dataField="1" compact="0" outline="0" subtotalTop="0" showAll="0" defaultSubtotal="0">
      <extLst>
        <ext xmlns:x14="http://schemas.microsoft.com/office/spreadsheetml/2009/9/main" uri="{2946ED86-A175-432a-8AC1-64E0C546D7DE}">
          <x14:pivotField fillDownLabels="1"/>
        </ext>
      </extLst>
    </pivotField>
    <pivotField dataField="1" compact="0" outline="0" subtotalTop="0" showAll="0" defaultSubtotal="0">
      <extLst>
        <ext xmlns:x14="http://schemas.microsoft.com/office/spreadsheetml/2009/9/main" uri="{2946ED86-A175-432a-8AC1-64E0C546D7DE}">
          <x14:pivotField fillDownLabels="1"/>
        </ext>
      </extLst>
    </pivotField>
  </pivotFields>
  <rowFields count="1">
    <field x="1"/>
  </rowFields>
  <rowItems count="4">
    <i>
      <x/>
    </i>
    <i>
      <x v="1"/>
    </i>
    <i>
      <x v="2"/>
    </i>
    <i>
      <x v="3"/>
    </i>
  </rowItems>
  <colFields count="2">
    <field x="0"/>
    <field x="-2"/>
  </colFields>
  <colItems count="6">
    <i>
      <x/>
      <x/>
    </i>
    <i r="1" i="1">
      <x v="1"/>
    </i>
    <i>
      <x v="1"/>
      <x/>
    </i>
    <i r="1" i="1">
      <x v="1"/>
    </i>
    <i>
      <x v="2"/>
      <x/>
    </i>
    <i r="1" i="1">
      <x v="1"/>
    </i>
  </colItems>
  <dataFields count="2">
    <dataField name="Order " fld="2" baseField="0" baseItem="0"/>
    <dataField name="Cost " fld="3"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fillDownLabelsDefault="1" hideValuesRow="1"/>
    </ext>
    <ext xmlns:xpdl="http://schemas.microsoft.com/office/spreadsheetml/2016/pivotdefaultlayout" uri="{747A6164-185A-40DC-8AA5-F01512510D54}">
      <xpdl:pivotTableDefinition16 EnabledSubtotalsDefault="0" SubtotalsOnTopDefault="0"/>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Sponsor" xr10:uid="{AB73B778-A90E-4BE0-B4E8-01DA73AF67ED}" sourceName="Sponsor">
  <pivotTables>
    <pivotTable tabId="108" name="ByMonth"/>
    <pivotTable tabId="108" name="ByArtist"/>
    <pivotTable tabId="108" name="ByCity"/>
    <pivotTable tabId="108" name="ByCountry"/>
  </pivotTables>
  <data>
    <tabular pivotCacheId="2084459325">
      <items count="5">
        <i x="2" s="1"/>
        <i x="0" s="1"/>
        <i x="4" s="1"/>
        <i x="3"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Singer" xr10:uid="{9CA2340D-8819-439B-AA61-57AB3ED06CA8}" sourceName="Singer">
  <pivotTables>
    <pivotTable tabId="108" name="ByMonth"/>
    <pivotTable tabId="108" name="ByCity"/>
    <pivotTable tabId="108" name="ByCitySponsor"/>
    <pivotTable tabId="108" name="ByCountry"/>
  </pivotTables>
  <data>
    <tabular pivotCacheId="2084459325">
      <items count="5">
        <i x="4" s="1"/>
        <i x="0" s="1"/>
        <i x="3" s="1"/>
        <i x="1"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Sponsor" xr10:uid="{3F519295-2101-4F44-B925-6DDF5877CF96}" cache="Slicer_Sponsor" caption="Sponsor" style="SlicerStyleLight6" rowHeight="234950"/>
  <slicer name="Singer" xr10:uid="{D82C2128-60EB-4103-B32C-C9DCF7DEF3C7}" cache="Slicer_Singer" caption="Singer" style="SlicerStyleLight6" rowHeight="23495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00000000-000C-0000-FFFF-FFFF00000000}" name="Introduction" displayName="Introduction" ref="A4:D31" headerRowDxfId="84">
  <tableColumns count="4">
    <tableColumn id="1" xr3:uid="{00000000-0010-0000-0000-000001000000}" name="Ref">
      <calculatedColumnFormula>ROW()-ROW($A$4)</calculatedColumnFormula>
    </tableColumn>
    <tableColumn id="2" xr3:uid="{00000000-0010-0000-0000-000002000000}" name="Contents - click to go" dataCellStyle="Hyperlink"/>
    <tableColumn id="5" xr3:uid="{00000000-0010-0000-0000-000005000000}" name="Session" totalsRowFunction="custom" dataDxfId="83" totalsRowDxfId="82">
      <totalsRowFormula>SUM(Introduction[Session])/60</totalsRowFormula>
    </tableColumn>
    <tableColumn id="4" xr3:uid="{9D7DC2FA-1EBE-428E-BC83-048DD28376A2}" name="Ref or ex." dataDxfId="81"/>
  </tableColumns>
  <tableStyleInfo name="TableStyleMedium1" showFirstColumn="0"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Keyboard_shortcuts" displayName="Keyboard_shortcuts" ref="A4:F89" totalsRowShown="0" headerRowDxfId="79" dataDxfId="78">
  <autoFilter ref="A4:F89" xr:uid="{00000000-0009-0000-0100-000002000000}"/>
  <sortState xmlns:xlrd2="http://schemas.microsoft.com/office/spreadsheetml/2017/richdata2" ref="A5:F89">
    <sortCondition descending="1" ref="D5:D90"/>
  </sortState>
  <tableColumns count="6">
    <tableColumn id="1" xr3:uid="{00000000-0010-0000-0100-000001000000}" name="Ref" dataDxfId="77"/>
    <tableColumn id="2" xr3:uid="{00000000-0010-0000-0100-000002000000}" name="Keyboard shortcut" dataDxfId="76"/>
    <tableColumn id="3" xr3:uid="{00000000-0010-0000-0100-000003000000}" name="What it does" dataDxfId="75"/>
    <tableColumn id="4" xr3:uid="{00000000-0010-0000-0100-000004000000}" name="How useful?" dataDxfId="74"/>
    <tableColumn id="5" xr3:uid="{00000000-0010-0000-0100-000005000000}" name="Use in" dataDxfId="73"/>
    <tableColumn id="6" xr3:uid="{00000000-0010-0000-0100-000006000000}" name="Memory trick &amp; links" dataDxfId="72"/>
  </tableColumns>
  <tableStyleInfo name="TableStyleMedium14"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2A60EF0D-A7BD-4E17-8440-D2B90C759F8C}" name="Move_category_price" displayName="Move_category_price" ref="A58:D60" totalsRowShown="0">
  <tableColumns count="4">
    <tableColumn id="1" xr3:uid="{00000000-0010-0000-0800-000001000000}" name="Ref"/>
    <tableColumn id="2" xr3:uid="{00000000-0010-0000-0800-000002000000}" name="Category">
      <calculatedColumnFormula>VLOOKUP(Move_category_price[[#This Row],[Price ($)]],'Table examples'!$I$59:$J$66,2,0)</calculatedColumnFormula>
    </tableColumn>
    <tableColumn id="3" xr3:uid="{00000000-0010-0000-0800-000003000000}" name="Price ($)" dataDxfId="67">
      <calculatedColumnFormula>LARGE($I$59:$I$66,Move_category_price[[#This Row],[Ref]])</calculatedColumnFormula>
    </tableColumn>
    <tableColumn id="4" xr3:uid="{00000000-0010-0000-0800-000004000000}" name="Over $4" dataDxfId="66">
      <calculatedColumnFormula>IF(Move_category_price[[#This Row],[Price ($)]]&gt;4,"Over $4","Under $4")</calculatedColumnFormula>
    </tableColumn>
  </tableColumns>
  <tableStyleInfo name="TableStyleDark7"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1CB0D1E6-F68D-4E54-9CC8-CFF557203A93}" name="Movie_prices" displayName="Movie_prices" ref="G58:J66" totalsRowShown="0" headerRowDxfId="65">
  <tableColumns count="4">
    <tableColumn id="1" xr3:uid="{00000000-0010-0000-0900-000001000000}" name="Ref"/>
    <tableColumn id="2" xr3:uid="{00000000-0010-0000-0900-000002000000}" name="Movie"/>
    <tableColumn id="3" xr3:uid="{00000000-0010-0000-0900-000003000000}" name="Price"/>
    <tableColumn id="4" xr3:uid="{00000000-0010-0000-0900-000004000000}" name="Category"/>
  </tableColumns>
  <tableStyleInfo name="TableStyleDark5"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8BBA3CBD-EAF9-46F5-B899-78040912EF72}" name="Tables_use" displayName="Tables_use" ref="A24:D29" totalsRowShown="0" headerRowDxfId="64">
  <tableColumns count="4">
    <tableColumn id="1" xr3:uid="{00000000-0010-0000-0400-000001000000}" name="Ref"/>
    <tableColumn id="2" xr3:uid="{00000000-0010-0000-0400-000002000000}" name="Tip"/>
    <tableColumn id="3" xr3:uid="{00000000-0010-0000-0400-000003000000}" name="How to" dataDxfId="63"/>
    <tableColumn id="5" xr3:uid="{00000000-0010-0000-0400-000005000000}" name="Common errors/issues" dataDxfId="62"/>
  </tableColumns>
  <tableStyleInfo name="TableStyleMedium21" showFirstColumn="0" showLastColumn="0" showRowStripes="0"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936E770D-3E18-498D-B9ED-7527FFAE2095}" name="Table_tips" displayName="Table_tips" ref="A32:D39" headerRowDxfId="61">
  <tableColumns count="4">
    <tableColumn id="1" xr3:uid="{00000000-0010-0000-0500-000001000000}" name="Ref" totalsRowLabel="Total"/>
    <tableColumn id="2" xr3:uid="{00000000-0010-0000-0500-000002000000}" name="Tip"/>
    <tableColumn id="3" xr3:uid="{00000000-0010-0000-0500-000003000000}" name="How to" dataDxfId="60" totalsRowDxfId="59"/>
    <tableColumn id="5" xr3:uid="{00000000-0010-0000-0500-000005000000}" name="Common errors/issues" totalsRowFunction="count" dataDxfId="58" totalsRowDxfId="57"/>
  </tableColumns>
  <tableStyleInfo name="TableStyleMedium2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C440E72F-F2E1-4918-B867-65D0A152329B}" name="Table_formulas" displayName="Table_formulas" ref="A42:C51" totalsRowShown="0" dataDxfId="56">
  <tableColumns count="3">
    <tableColumn id="1" xr3:uid="{00000000-0010-0000-0600-000001000000}" name="Ref" dataDxfId="55"/>
    <tableColumn id="2" xr3:uid="{00000000-0010-0000-0600-000002000000}" name="Feature" dataDxfId="54"/>
    <tableColumn id="3" xr3:uid="{00000000-0010-0000-0600-000003000000}" name="Explanation" dataDxfId="53"/>
  </tableColumns>
  <tableStyleInfo name="TableStyleMedium2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310BCFDC-6E4E-4D51-88BF-AD0A325CEE96}" name="STable_features" displayName="STable_features" ref="A13:D21" totalsRowShown="0">
  <tableColumns count="4">
    <tableColumn id="1" xr3:uid="{00000000-0010-0000-0700-000001000000}" name="Ref"/>
    <tableColumn id="2" xr3:uid="{00000000-0010-0000-0700-000002000000}" name="Feature" dataDxfId="52"/>
    <tableColumn id="3" xr3:uid="{00000000-0010-0000-0700-000003000000}" name="Explanation"/>
    <tableColumn id="5" xr3:uid="{00000000-0010-0000-0700-000005000000}" name="Explanation continued"/>
  </tableColumns>
  <tableStyleInfo name="TableStyleMedium2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51C06B9E-0EAA-49F1-9FFE-944570D31995}" name="DashboardData" displayName="DashboardData" ref="W66:AD92" totalsRowShown="0" headerRowDxfId="47">
  <autoFilter ref="W66:AD92" xr:uid="{20D624D6-2AAE-41DE-8E3D-F5AA9B6CB62D}"/>
  <tableColumns count="8">
    <tableColumn id="1" xr3:uid="{4B73D3FF-F943-4FB8-B065-5DD3C932EF53}" name="City"/>
    <tableColumn id="2" xr3:uid="{78655B6F-7C7C-462A-AB60-E5A27A3767EE}" name="Singer"/>
    <tableColumn id="3" xr3:uid="{68BC784D-F45C-42F8-B8BE-F1E083CDE63C}" name="Sponsor"/>
    <tableColumn id="4" xr3:uid="{50589180-F6FB-4323-BDD6-9A98B8B6CAA7}" name="Sales" dataDxfId="46"/>
    <tableColumn id="5" xr3:uid="{ED6B45FC-D127-4399-8F75-D6FF3E231F81}" name="Date" dataDxfId="45"/>
    <tableColumn id="6" xr3:uid="{145E7DEA-B505-4003-A3FB-5D6E630D46E5}" name="Facebook likes (M)"/>
    <tableColumn id="7" xr3:uid="{B37C724D-6C3B-4130-8C9F-2B9190D5740C}" name="Country"/>
    <tableColumn id="8" xr3:uid="{8F7973AB-1DAD-4CA2-A528-253744AD2938}" name="Revenue ($M)" dataDxfId="44"/>
  </tableColumns>
  <tableStyleInfo name="TableStyleMedium3"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imelineCaches/timelineCache1.xml><?xml version="1.0" encoding="utf-8"?>
<timelineCacheDefinition xmlns="http://schemas.microsoft.com/office/spreadsheetml/2010/11/main" xmlns:x15="http://schemas.microsoft.com/office/spreadsheetml/2010/11/main" xmlns:mc="http://schemas.openxmlformats.org/markup-compatibility/2006" xmlns:xr10="http://schemas.microsoft.com/office/spreadsheetml/2016/revision10" mc:Ignorable="xr10" name="NativeTimeline_Date" xr10:uid="{011FC242-9B47-46C7-8963-2D4F45DA1730}" sourceName="Date">
  <pivotTables>
    <pivotTable tabId="108" name="ByArtist"/>
    <pivotTable tabId="108" name="ByCity"/>
    <pivotTable tabId="108" name="ByCountry"/>
  </pivotTables>
  <state minimalRefreshVersion="6" lastRefreshVersion="6" pivotCacheId="2084459325" filterType="unknown">
    <bounds startDate="2017-01-01T00:00:00" endDate="2018-01-01T00:00:00"/>
  </state>
</timelineCacheDefinition>
</file>

<file path=xl/timelines/timeline1.xml><?xml version="1.0" encoding="utf-8"?>
<timelines xmlns="http://schemas.microsoft.com/office/spreadsheetml/2010/11/main" xmlns:mc="http://schemas.openxmlformats.org/markup-compatibility/2006" xmlns:x="http://schemas.openxmlformats.org/spreadsheetml/2006/main" xmlns:xr10="http://schemas.microsoft.com/office/spreadsheetml/2016/revision10" mc:Ignorable="x xr10">
  <timeline name="Date" xr10:uid="{AF837662-F7C7-44EF-BF3F-2E3E85D5748B}" cache="NativeTimeline_Date" caption="Date" level="2" selectionLevel="2" scrollPosition="2017-06-07T00:00:00" style="TimeSlicerStyleLight6"/>
</timelines>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8" Type="http://schemas.openxmlformats.org/officeDocument/2006/relationships/drawing" Target="../drawings/drawing5.xml"/><Relationship Id="rId3" Type="http://schemas.openxmlformats.org/officeDocument/2006/relationships/pivotTable" Target="../pivotTables/pivotTable3.xml"/><Relationship Id="rId7" Type="http://schemas.openxmlformats.org/officeDocument/2006/relationships/printerSettings" Target="../printerSettings/printerSettings13.bin"/><Relationship Id="rId2" Type="http://schemas.openxmlformats.org/officeDocument/2006/relationships/pivotTable" Target="../pivotTables/pivotTable2.xml"/><Relationship Id="rId1" Type="http://schemas.openxmlformats.org/officeDocument/2006/relationships/pivotTable" Target="../pivotTables/pivotTable1.xml"/><Relationship Id="rId6" Type="http://schemas.openxmlformats.org/officeDocument/2006/relationships/pivotTable" Target="../pivotTables/pivotTable6.xml"/><Relationship Id="rId11" Type="http://schemas.microsoft.com/office/2011/relationships/timeline" Target="../timelines/timeline1.xml"/><Relationship Id="rId5" Type="http://schemas.openxmlformats.org/officeDocument/2006/relationships/pivotTable" Target="../pivotTables/pivotTable5.xml"/><Relationship Id="rId10" Type="http://schemas.microsoft.com/office/2007/relationships/slicer" Target="../slicers/slicer1.xml"/><Relationship Id="rId4" Type="http://schemas.openxmlformats.org/officeDocument/2006/relationships/pivotTable" Target="../pivotTables/pivotTable4.xml"/><Relationship Id="rId9" Type="http://schemas.openxmlformats.org/officeDocument/2006/relationships/table" Target="../tables/table9.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hyperlink" Target="https://exceljet.net/tips/how-to-build-a-search-box-with-conditional-formatting?utm_source=Exceljet+Newsletter&amp;utm_campaign=26638a02ab-conditional_formatting_search_box&amp;utm_medium=email&amp;utm_term=0_9a68797773-26638a02ab-88400393" TargetMode="External"/><Relationship Id="rId2" Type="http://schemas.openxmlformats.org/officeDocument/2006/relationships/hyperlink" Target="https://support.office.com/en-US/Article/Use-a-formula-to-apply-conditional-formatting-fed60dfa-1d3f-4e13-9ecb-f1951ff89d7f?ui=en-US&amp;rs=en-US&amp;ad=US" TargetMode="External"/><Relationship Id="rId1" Type="http://schemas.openxmlformats.org/officeDocument/2006/relationships/hyperlink" Target="https://vimeo.com/312433028" TargetMode="External"/><Relationship Id="rId4"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pivotTable" Target="../pivotTables/pivotTable9.xml"/><Relationship Id="rId2" Type="http://schemas.openxmlformats.org/officeDocument/2006/relationships/pivotTable" Target="../pivotTables/pivotTable8.xml"/><Relationship Id="rId1" Type="http://schemas.openxmlformats.org/officeDocument/2006/relationships/pivotTable" Target="../pivotTables/pivotTable7.xml"/><Relationship Id="rId4"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8" Type="http://schemas.openxmlformats.org/officeDocument/2006/relationships/hyperlink" Target="mailto:Wasp@avengers.net" TargetMode="External"/><Relationship Id="rId3" Type="http://schemas.openxmlformats.org/officeDocument/2006/relationships/hyperlink" Target="mailto:Shielded@cap.org" TargetMode="External"/><Relationship Id="rId7" Type="http://schemas.openxmlformats.org/officeDocument/2006/relationships/hyperlink" Target="mailto:Starlordman@guardians.org" TargetMode="External"/><Relationship Id="rId2" Type="http://schemas.openxmlformats.org/officeDocument/2006/relationships/hyperlink" Target="mailto:Test@actor.org" TargetMode="External"/><Relationship Id="rId1" Type="http://schemas.openxmlformats.org/officeDocument/2006/relationships/hyperlink" Target="mailto:Wanda@cantemail.org" TargetMode="External"/><Relationship Id="rId6" Type="http://schemas.openxmlformats.org/officeDocument/2006/relationships/hyperlink" Target="mailto:spider@man.org" TargetMode="External"/><Relationship Id="rId5" Type="http://schemas.openxmlformats.org/officeDocument/2006/relationships/hyperlink" Target="mailto:blacknotblack@widow.org" TargetMode="External"/><Relationship Id="rId10" Type="http://schemas.openxmlformats.org/officeDocument/2006/relationships/printerSettings" Target="../printerSettings/printerSettings20.bin"/><Relationship Id="rId4" Type="http://schemas.openxmlformats.org/officeDocument/2006/relationships/hyperlink" Target="mailto:iam@ironman.org" TargetMode="External"/><Relationship Id="rId9" Type="http://schemas.openxmlformats.org/officeDocument/2006/relationships/hyperlink" Target="mailto:Zorro@woman.net" TargetMode="External"/></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2.xml"/><Relationship Id="rId1" Type="http://schemas.openxmlformats.org/officeDocument/2006/relationships/printerSettings" Target="../printerSettings/printerSettings6.bin"/><Relationship Id="rId4" Type="http://schemas.openxmlformats.org/officeDocument/2006/relationships/table" Target="../tables/table4.xm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3.xml"/><Relationship Id="rId7" Type="http://schemas.openxmlformats.org/officeDocument/2006/relationships/table" Target="../tables/table8.xml"/><Relationship Id="rId2" Type="http://schemas.openxmlformats.org/officeDocument/2006/relationships/printerSettings" Target="../printerSettings/printerSettings7.bin"/><Relationship Id="rId1" Type="http://schemas.openxmlformats.org/officeDocument/2006/relationships/hyperlink" Target="https://support.office.com/en-gb/article/Using-structured-references-with-Excel-tables-f5ed2452-2337-4f71-bed3-c8ae6d2b276e?CorrelationId=ff6e65a6-cee9-4401-9ecc-9a5adc8d0b13&amp;ui=en-US&amp;rs=en-GB&amp;ad=GB" TargetMode="External"/><Relationship Id="rId6" Type="http://schemas.openxmlformats.org/officeDocument/2006/relationships/table" Target="../tables/table7.xml"/><Relationship Id="rId5" Type="http://schemas.openxmlformats.org/officeDocument/2006/relationships/table" Target="../tables/table6.xml"/><Relationship Id="rId4" Type="http://schemas.openxmlformats.org/officeDocument/2006/relationships/table" Target="../tables/table5.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F31"/>
  <sheetViews>
    <sheetView showGridLines="0" tabSelected="1" topLeftCell="A11" zoomScale="115" zoomScaleNormal="115" workbookViewId="0">
      <selection activeCell="C24" sqref="C24"/>
    </sheetView>
  </sheetViews>
  <sheetFormatPr defaultRowHeight="15" customHeight="1"/>
  <cols>
    <col min="1" max="1" width="5.5546875" customWidth="1"/>
    <col min="2" max="2" width="29.33203125" customWidth="1"/>
    <col min="3" max="3" width="8.6640625" customWidth="1"/>
    <col min="4" max="4" width="11.44140625" customWidth="1"/>
    <col min="5" max="5" width="8.6640625" customWidth="1"/>
    <col min="6" max="6" width="43.88671875" bestFit="1" customWidth="1"/>
    <col min="7" max="12" width="8.88671875" customWidth="1"/>
  </cols>
  <sheetData>
    <row r="1" spans="1:6" ht="18">
      <c r="A1" s="37" t="s">
        <v>538</v>
      </c>
      <c r="C1" s="22"/>
      <c r="D1" s="22"/>
      <c r="E1" s="22"/>
      <c r="F1" s="22"/>
    </row>
    <row r="2" spans="1:6" ht="14.4">
      <c r="A2" s="21" t="s">
        <v>22</v>
      </c>
      <c r="C2" s="22"/>
      <c r="D2" s="22"/>
      <c r="E2" s="22"/>
      <c r="F2" s="22"/>
    </row>
    <row r="3" spans="1:6" ht="14.4">
      <c r="C3" s="22"/>
      <c r="D3" s="22"/>
      <c r="E3" s="22"/>
      <c r="F3" s="22"/>
    </row>
    <row r="4" spans="1:6" ht="15" customHeight="1" thickBot="1">
      <c r="A4" s="6" t="s">
        <v>1</v>
      </c>
      <c r="B4" s="6" t="s">
        <v>23</v>
      </c>
      <c r="C4" s="6" t="s">
        <v>536</v>
      </c>
      <c r="D4" s="6" t="s">
        <v>1407</v>
      </c>
      <c r="F4" s="23" t="s">
        <v>24</v>
      </c>
    </row>
    <row r="5" spans="1:6" ht="14.4">
      <c r="A5">
        <v>1</v>
      </c>
      <c r="B5" s="18" t="s">
        <v>22</v>
      </c>
      <c r="C5" s="17">
        <v>0</v>
      </c>
      <c r="D5" s="17" t="s">
        <v>25</v>
      </c>
      <c r="F5" s="24" t="s">
        <v>25</v>
      </c>
    </row>
    <row r="6" spans="1:6" ht="14.4">
      <c r="A6">
        <f t="shared" ref="A6:A27" si="0">A5+1</f>
        <v>2</v>
      </c>
      <c r="B6" s="18" t="s">
        <v>85</v>
      </c>
      <c r="C6" s="17">
        <v>1</v>
      </c>
      <c r="D6" s="17" t="s">
        <v>25</v>
      </c>
      <c r="F6" s="25" t="s">
        <v>5</v>
      </c>
    </row>
    <row r="7" spans="1:6" ht="14.4">
      <c r="A7">
        <f t="shared" si="0"/>
        <v>3</v>
      </c>
      <c r="B7" s="18" t="s">
        <v>1105</v>
      </c>
      <c r="C7" s="17">
        <v>1</v>
      </c>
      <c r="D7" s="17" t="s">
        <v>1406</v>
      </c>
      <c r="F7" s="26" t="s">
        <v>6</v>
      </c>
    </row>
    <row r="8" spans="1:6" ht="14.4">
      <c r="A8">
        <f t="shared" si="0"/>
        <v>4</v>
      </c>
      <c r="B8" s="18" t="s">
        <v>1109</v>
      </c>
      <c r="C8" s="17">
        <v>1</v>
      </c>
      <c r="D8" s="17" t="s">
        <v>1406</v>
      </c>
      <c r="F8" s="25" t="s">
        <v>14</v>
      </c>
    </row>
    <row r="9" spans="1:6" ht="14.4">
      <c r="A9">
        <f t="shared" si="0"/>
        <v>5</v>
      </c>
      <c r="B9" s="18" t="s">
        <v>1110</v>
      </c>
      <c r="C9" s="17">
        <v>1</v>
      </c>
      <c r="D9" s="17" t="s">
        <v>25</v>
      </c>
      <c r="F9" s="26" t="s">
        <v>26</v>
      </c>
    </row>
    <row r="10" spans="1:6" ht="14.4">
      <c r="A10">
        <f t="shared" si="0"/>
        <v>6</v>
      </c>
      <c r="B10" s="18" t="s">
        <v>1111</v>
      </c>
      <c r="C10" s="17">
        <v>1</v>
      </c>
      <c r="D10" s="17" t="s">
        <v>1406</v>
      </c>
      <c r="F10" s="25" t="s">
        <v>2</v>
      </c>
    </row>
    <row r="11" spans="1:6" ht="14.4">
      <c r="A11">
        <f t="shared" si="0"/>
        <v>7</v>
      </c>
      <c r="B11" s="18" t="s">
        <v>1112</v>
      </c>
      <c r="C11" s="17">
        <v>1</v>
      </c>
      <c r="D11" s="17" t="s">
        <v>25</v>
      </c>
      <c r="F11" s="26" t="s">
        <v>3</v>
      </c>
    </row>
    <row r="12" spans="1:6" ht="14.4">
      <c r="A12">
        <f t="shared" si="0"/>
        <v>8</v>
      </c>
      <c r="B12" s="18" t="s">
        <v>1481</v>
      </c>
      <c r="C12" s="17">
        <v>2</v>
      </c>
      <c r="D12" s="17" t="s">
        <v>25</v>
      </c>
    </row>
    <row r="13" spans="1:6" ht="14.4">
      <c r="A13">
        <f t="shared" si="0"/>
        <v>9</v>
      </c>
      <c r="B13" s="18" t="s">
        <v>1411</v>
      </c>
      <c r="C13" s="17">
        <v>2</v>
      </c>
      <c r="D13" s="17" t="s">
        <v>1405</v>
      </c>
      <c r="F13" s="21" t="s">
        <v>27</v>
      </c>
    </row>
    <row r="14" spans="1:6" ht="14.4">
      <c r="A14">
        <f>ROW()-ROW($A$4)</f>
        <v>10</v>
      </c>
      <c r="B14" s="18" t="s">
        <v>1403</v>
      </c>
      <c r="C14" s="17">
        <v>2</v>
      </c>
      <c r="D14" s="17" t="s">
        <v>1405</v>
      </c>
    </row>
    <row r="15" spans="1:6" ht="14.4">
      <c r="A15">
        <f>ROW()-ROW($A$4)</f>
        <v>11</v>
      </c>
      <c r="B15" s="18" t="s">
        <v>905</v>
      </c>
      <c r="C15" s="17">
        <v>2</v>
      </c>
      <c r="D15" s="17" t="s">
        <v>1406</v>
      </c>
      <c r="F15" s="21" t="s">
        <v>36</v>
      </c>
    </row>
    <row r="16" spans="1:6" ht="14.4">
      <c r="A16">
        <f>A13+1</f>
        <v>10</v>
      </c>
      <c r="B16" s="18" t="s">
        <v>1114</v>
      </c>
      <c r="C16" s="17">
        <v>2</v>
      </c>
      <c r="D16" s="17" t="s">
        <v>25</v>
      </c>
      <c r="F16" s="21" t="s">
        <v>37</v>
      </c>
    </row>
    <row r="17" spans="1:4" ht="14.4">
      <c r="A17">
        <f t="shared" si="0"/>
        <v>11</v>
      </c>
      <c r="B17" s="18" t="s">
        <v>1404</v>
      </c>
      <c r="C17" s="17">
        <v>2</v>
      </c>
      <c r="D17" s="17" t="s">
        <v>1406</v>
      </c>
    </row>
    <row r="18" spans="1:4" ht="14.4">
      <c r="A18">
        <f t="shared" si="0"/>
        <v>12</v>
      </c>
      <c r="B18" s="18" t="s">
        <v>510</v>
      </c>
      <c r="C18" s="17">
        <v>3</v>
      </c>
      <c r="D18" s="17" t="s">
        <v>1405</v>
      </c>
    </row>
    <row r="19" spans="1:4" ht="14.4">
      <c r="A19">
        <f t="shared" si="0"/>
        <v>13</v>
      </c>
      <c r="B19" s="18" t="s">
        <v>539</v>
      </c>
      <c r="C19" s="17">
        <v>3</v>
      </c>
      <c r="D19" s="17" t="s">
        <v>1406</v>
      </c>
    </row>
    <row r="20" spans="1:4" ht="14.4">
      <c r="A20">
        <f t="shared" si="0"/>
        <v>14</v>
      </c>
      <c r="B20" s="18" t="s">
        <v>1106</v>
      </c>
      <c r="C20" s="17">
        <v>3</v>
      </c>
      <c r="D20" s="17" t="s">
        <v>25</v>
      </c>
    </row>
    <row r="21" spans="1:4" ht="14.4">
      <c r="A21">
        <f t="shared" si="0"/>
        <v>15</v>
      </c>
      <c r="B21" s="18" t="s">
        <v>578</v>
      </c>
      <c r="C21" s="17">
        <v>3</v>
      </c>
      <c r="D21" s="17" t="s">
        <v>1405</v>
      </c>
    </row>
    <row r="22" spans="1:4" ht="14.4">
      <c r="A22">
        <f t="shared" si="0"/>
        <v>16</v>
      </c>
      <c r="B22" s="18" t="s">
        <v>528</v>
      </c>
      <c r="C22" s="17">
        <v>3</v>
      </c>
      <c r="D22" s="17" t="s">
        <v>25</v>
      </c>
    </row>
    <row r="23" spans="1:4" ht="14.4">
      <c r="A23">
        <f t="shared" si="0"/>
        <v>17</v>
      </c>
      <c r="B23" s="18" t="s">
        <v>529</v>
      </c>
      <c r="C23" s="17">
        <v>3</v>
      </c>
      <c r="D23" s="17" t="s">
        <v>1406</v>
      </c>
    </row>
    <row r="24" spans="1:4" ht="14.4">
      <c r="A24">
        <f t="shared" si="0"/>
        <v>18</v>
      </c>
      <c r="B24" s="18" t="s">
        <v>1577</v>
      </c>
      <c r="C24" s="17">
        <v>4</v>
      </c>
      <c r="D24" s="17" t="s">
        <v>1406</v>
      </c>
    </row>
    <row r="25" spans="1:4" ht="14.4">
      <c r="A25">
        <f t="shared" si="0"/>
        <v>19</v>
      </c>
      <c r="B25" s="18" t="s">
        <v>511</v>
      </c>
      <c r="C25" s="17">
        <v>4</v>
      </c>
      <c r="D25" s="17" t="s">
        <v>1406</v>
      </c>
    </row>
    <row r="26" spans="1:4" ht="14.4">
      <c r="A26">
        <f t="shared" si="0"/>
        <v>20</v>
      </c>
      <c r="B26" s="18" t="s">
        <v>531</v>
      </c>
      <c r="C26" s="17">
        <v>4</v>
      </c>
      <c r="D26" s="17" t="s">
        <v>25</v>
      </c>
    </row>
    <row r="27" spans="1:4" ht="15" customHeight="1">
      <c r="A27">
        <f t="shared" si="0"/>
        <v>21</v>
      </c>
      <c r="B27" s="18" t="s">
        <v>630</v>
      </c>
      <c r="C27" s="17">
        <v>4</v>
      </c>
      <c r="D27" s="17" t="s">
        <v>25</v>
      </c>
    </row>
    <row r="28" spans="1:4" ht="15" customHeight="1">
      <c r="A28">
        <f>ROW()-ROW($A$4)</f>
        <v>24</v>
      </c>
      <c r="B28" s="18" t="s">
        <v>1107</v>
      </c>
      <c r="C28" s="17">
        <v>4</v>
      </c>
      <c r="D28" s="17" t="s">
        <v>1406</v>
      </c>
    </row>
    <row r="29" spans="1:4" ht="15" customHeight="1">
      <c r="A29">
        <f t="shared" ref="A29" si="1">ROW()-ROW($A$4)</f>
        <v>25</v>
      </c>
      <c r="B29" s="18" t="s">
        <v>1108</v>
      </c>
      <c r="C29" s="17">
        <v>4</v>
      </c>
      <c r="D29" s="17" t="s">
        <v>25</v>
      </c>
    </row>
    <row r="30" spans="1:4" ht="15" customHeight="1">
      <c r="A30">
        <f>ROW()-ROW($A$4)</f>
        <v>26</v>
      </c>
      <c r="B30" s="18" t="s">
        <v>1402</v>
      </c>
      <c r="C30" s="17">
        <v>4</v>
      </c>
      <c r="D30" s="17" t="s">
        <v>1406</v>
      </c>
    </row>
    <row r="31" spans="1:4" ht="15" customHeight="1">
      <c r="A31">
        <f>ROW()-ROW($A$4)</f>
        <v>27</v>
      </c>
      <c r="B31" s="18" t="s">
        <v>1302</v>
      </c>
      <c r="C31" s="17">
        <v>4</v>
      </c>
      <c r="D31" s="17" t="s">
        <v>25</v>
      </c>
    </row>
  </sheetData>
  <conditionalFormatting sqref="D5:D31">
    <cfRule type="containsText" dxfId="87" priority="1" operator="containsText" text="Ex">
      <formula>NOT(ISERROR(SEARCH("Ex",D5)))</formula>
    </cfRule>
    <cfRule type="containsText" dxfId="86" priority="2" operator="containsText" text="Both">
      <formula>NOT(ISERROR(SEARCH("Both",D5)))</formula>
    </cfRule>
    <cfRule type="containsText" dxfId="85" priority="3" operator="containsText" text="Reference">
      <formula>NOT(ISERROR(SEARCH("Reference",D5)))</formula>
    </cfRule>
  </conditionalFormatting>
  <conditionalFormatting sqref="C5:C31">
    <cfRule type="colorScale" priority="68">
      <colorScale>
        <cfvo type="min"/>
        <cfvo type="percentile" val="50"/>
        <cfvo type="max"/>
        <color rgb="FFFFFF66"/>
        <color rgb="FF65F186"/>
        <color rgb="FF00B0F0"/>
      </colorScale>
    </cfRule>
  </conditionalFormatting>
  <conditionalFormatting sqref="D5:D31">
    <cfRule type="colorScale" priority="70">
      <colorScale>
        <cfvo type="min"/>
        <cfvo type="max"/>
        <color rgb="FFFCFCFF"/>
        <color rgb="FFF8696B"/>
      </colorScale>
    </cfRule>
  </conditionalFormatting>
  <hyperlinks>
    <hyperlink ref="B5" location="'Introduction'!A1" display="Introduction" xr:uid="{0CEF9259-CB9F-4E38-9221-20E98CBB5980}"/>
    <hyperlink ref="B6" location="'Keyboard shortcuts'!A1" display="Keyboard shortcuts" xr:uid="{113AB27D-458E-4316-AD2E-50567983DAF3}"/>
    <hyperlink ref="B7" location="'Cell refs'!A1" display="Cell refs" xr:uid="{7B7CD923-7A08-4FC8-B9AE-5B0C5EE28270}"/>
    <hyperlink ref="B8" location="'Vlookups'!A1" display="Vlookups" xr:uid="{977ABB88-AA16-45DC-B9C4-FFDD4D7DC1C0}"/>
    <hyperlink ref="B9" location="'Vlookups examples'!A1" display="Vlookups examples" xr:uid="{978EEE30-3D1F-4DD0-8195-3F4153718C04}"/>
    <hyperlink ref="B10" location="'Table examples'!A1" display="Table examples" xr:uid="{70845F4B-C06A-4B98-9490-6EE1A3F87AB6}"/>
    <hyperlink ref="B11" location="'Super Tables'!A1" display="Super Tables" xr:uid="{06391C7D-4CBA-4635-9242-2C86AC038B16}"/>
    <hyperlink ref="B12" location="'Sp. &amp; DB demo.'!A1" display="Sp. &amp; DB demo." xr:uid="{CB41099C-5989-4162-BA19-98CF4680D8EC}"/>
    <hyperlink ref="B13" location="'Sparklines'!A1" display="Sparklines" xr:uid="{21F4089F-96C7-4F2C-8D21-754E4AB15EA2}"/>
    <hyperlink ref="B14" location="'Chart customisations'!A1" display="Chart customisations" xr:uid="{AE6D93D1-9D75-47B5-8C52-4569F126FC0C}"/>
    <hyperlink ref="B15" location="'Pivot table examples'!A1" display="Pivot table examples" xr:uid="{AB381095-D1AF-48A6-A398-219BFD553B70}"/>
    <hyperlink ref="B16" location="'Pivot tables'!A1" display="Pivot tables" xr:uid="{72CD0E4D-E4B7-4650-BDC6-B3B0ADA14CC7}"/>
    <hyperlink ref="B17" location="'Dashboard'!A1" display="Dashboard" xr:uid="{A15F82BC-5EA4-402A-983A-BAE1BF01D382}"/>
    <hyperlink ref="B18" location="'Toolbar shortcuts'!A1" display="Toolbar shortcuts" xr:uid="{8BAA10A4-910E-4B5C-87E7-234DF1ED19B3}"/>
    <hyperlink ref="B19" location="'Cond 4mat ex'!A1" display="Cond 4mat ex" xr:uid="{4475A51A-5C21-4B6B-BB79-AEE87100D1C4}"/>
    <hyperlink ref="B20" location="'Cond 4mat'!A1" display="Cond 4mat" xr:uid="{436B9F16-A8FC-4DDD-8486-9B8D11A83F97}"/>
    <hyperlink ref="B21" location="'Merge issues'!A1" display="Merge issues" xr:uid="{FB817AD4-9B5B-46FE-BAEF-D46C0A88BE36}"/>
    <hyperlink ref="B22" location="'Basic functions'!A1" display="Basic functions" xr:uid="{8529670D-C270-49F0-95A2-5FC64AF13595}"/>
    <hyperlink ref="B23" location="'Function examples'!A1" display="Function examples" xr:uid="{B4448320-0FDF-46F1-923C-68AA0B4F605D}"/>
    <hyperlink ref="B24" location="'Flash Fill'!A1" display="Flash Fill" xr:uid="{AB6C4AF8-14F6-4B2A-A550-DBB760638D25}"/>
    <hyperlink ref="B25" location="'Printing examples'!A1" display="Printing examples" xr:uid="{DAF96742-54DB-4F4E-BCE1-2005E8549050}"/>
    <hyperlink ref="B26" location="'Printing in 3 steps'!A1" display="Printing in 3 steps" xr:uid="{7C74D6CE-1951-4A60-8654-B38256AB8B39}"/>
    <hyperlink ref="B27" location="'Drop down lists'!A1" display="Drop down lists" xr:uid="{EA86BEFA-6979-4903-9CBF-64404152270E}"/>
    <hyperlink ref="B28" location="'Drop down list ex'!A1" display="Drop down list ex" xr:uid="{EE8D5071-F4FD-4597-8B19-33B1DD87679D}"/>
    <hyperlink ref="B29" location="'Drop downs XTRA'!A1" display="Drop downs XTRA" xr:uid="{E4BA988B-0B3C-4412-8434-C98B661BE9E3}"/>
    <hyperlink ref="B30" location="'IF examples'!A1" display="IF examples" xr:uid="{FC4930D1-8DE7-41A6-A3DE-142DD15043C9}"/>
    <hyperlink ref="B31" location="'IF'!A1" display="IF" xr:uid="{79F53D71-280C-4E1F-A048-8F9817EF4D8F}"/>
  </hyperlinks>
  <pageMargins left="0.70866141732283472" right="0.70866141732283472" top="0.74803149606299213" bottom="0.74803149606299213" header="0.31496062992125984" footer="0.31496062992125984"/>
  <pageSetup paperSize="9" orientation="landscape" r:id="rId1"/>
  <tableParts count="1">
    <tablePart r:id="rId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A4C5D3-245E-4B27-9C4C-CD3D24CC5E00}">
  <sheetPr codeName="Sheet28">
    <tabColor theme="9" tint="0.59999389629810485"/>
    <pageSetUpPr fitToPage="1"/>
  </sheetPr>
  <dimension ref="A1:O56"/>
  <sheetViews>
    <sheetView workbookViewId="0">
      <selection activeCell="AA6" sqref="AA6"/>
    </sheetView>
  </sheetViews>
  <sheetFormatPr defaultRowHeight="14.4" customHeight="1"/>
  <cols>
    <col min="1" max="1" width="15" customWidth="1"/>
  </cols>
  <sheetData>
    <row r="1" spans="1:15">
      <c r="A1" s="38" t="s">
        <v>32</v>
      </c>
      <c r="E1" s="18" t="s">
        <v>21</v>
      </c>
    </row>
    <row r="2" spans="1:15">
      <c r="A2" s="253" t="s">
        <v>1156</v>
      </c>
    </row>
    <row r="3" spans="1:15">
      <c r="A3" s="14"/>
      <c r="O3" s="8" t="s">
        <v>1157</v>
      </c>
    </row>
    <row r="4" spans="1:15">
      <c r="A4" s="8" t="s">
        <v>1158</v>
      </c>
    </row>
    <row r="6" spans="1:15">
      <c r="A6" s="5" t="s">
        <v>569</v>
      </c>
      <c r="B6" s="5" t="s">
        <v>821</v>
      </c>
    </row>
    <row r="7" spans="1:15">
      <c r="A7" t="s">
        <v>556</v>
      </c>
      <c r="B7" s="325">
        <v>80</v>
      </c>
    </row>
    <row r="8" spans="1:15">
      <c r="A8" t="s">
        <v>1068</v>
      </c>
      <c r="B8" s="325">
        <v>60</v>
      </c>
    </row>
    <row r="9" spans="1:15">
      <c r="A9" t="s">
        <v>1159</v>
      </c>
      <c r="B9" s="325">
        <v>95</v>
      </c>
    </row>
    <row r="10" spans="1:15">
      <c r="A10" t="s">
        <v>566</v>
      </c>
      <c r="B10" s="325">
        <v>25</v>
      </c>
    </row>
    <row r="11" spans="1:15">
      <c r="B11" s="325"/>
    </row>
    <row r="12" spans="1:15">
      <c r="A12" t="s">
        <v>1160</v>
      </c>
    </row>
    <row r="13" spans="1:15">
      <c r="A13">
        <v>1</v>
      </c>
      <c r="B13" t="s">
        <v>1161</v>
      </c>
    </row>
    <row r="14" spans="1:15">
      <c r="A14">
        <v>2</v>
      </c>
      <c r="B14" t="s">
        <v>1162</v>
      </c>
    </row>
    <row r="15" spans="1:15">
      <c r="A15" t="s">
        <v>1163</v>
      </c>
    </row>
    <row r="16" spans="1:15">
      <c r="A16">
        <v>3</v>
      </c>
      <c r="B16" t="s">
        <v>1164</v>
      </c>
    </row>
    <row r="17" spans="1:2">
      <c r="A17">
        <v>4</v>
      </c>
      <c r="B17" t="s">
        <v>1165</v>
      </c>
    </row>
    <row r="18" spans="1:2">
      <c r="A18">
        <v>5</v>
      </c>
      <c r="B18" t="s">
        <v>1166</v>
      </c>
    </row>
    <row r="19" spans="1:2">
      <c r="A19">
        <v>6</v>
      </c>
      <c r="B19" t="s">
        <v>1167</v>
      </c>
    </row>
    <row r="20" spans="1:2">
      <c r="A20">
        <v>7</v>
      </c>
      <c r="B20" t="s">
        <v>1168</v>
      </c>
    </row>
    <row r="22" spans="1:2">
      <c r="A22" s="8" t="s">
        <v>1169</v>
      </c>
    </row>
    <row r="23" spans="1:2">
      <c r="A23" s="8"/>
    </row>
    <row r="24" spans="1:2">
      <c r="A24" s="5" t="s">
        <v>569</v>
      </c>
      <c r="B24" s="5" t="s">
        <v>546</v>
      </c>
    </row>
    <row r="25" spans="1:2">
      <c r="A25" t="s">
        <v>556</v>
      </c>
      <c r="B25" s="9">
        <v>0.84</v>
      </c>
    </row>
    <row r="26" spans="1:2">
      <c r="A26" t="s">
        <v>566</v>
      </c>
      <c r="B26" s="9">
        <f>1-B25</f>
        <v>0.16000000000000003</v>
      </c>
    </row>
    <row r="27" spans="1:2">
      <c r="A27" s="8"/>
    </row>
    <row r="28" spans="1:2">
      <c r="A28">
        <v>1</v>
      </c>
      <c r="B28" t="s">
        <v>1170</v>
      </c>
    </row>
    <row r="29" spans="1:2">
      <c r="A29">
        <v>2</v>
      </c>
      <c r="B29" t="s">
        <v>1171</v>
      </c>
    </row>
    <row r="30" spans="1:2">
      <c r="A30">
        <v>3</v>
      </c>
      <c r="B30" t="s">
        <v>1172</v>
      </c>
    </row>
    <row r="31" spans="1:2">
      <c r="A31">
        <v>4</v>
      </c>
      <c r="B31" t="s">
        <v>1173</v>
      </c>
    </row>
    <row r="32" spans="1:2">
      <c r="A32" s="8"/>
    </row>
    <row r="33" spans="1:4">
      <c r="A33" s="14" t="s">
        <v>334</v>
      </c>
    </row>
    <row r="34" spans="1:4">
      <c r="A34" s="8" t="s">
        <v>1174</v>
      </c>
    </row>
    <row r="35" spans="1:4">
      <c r="A35" s="5" t="s">
        <v>714</v>
      </c>
      <c r="B35" s="33" t="s">
        <v>1175</v>
      </c>
      <c r="C35" s="33" t="s">
        <v>1176</v>
      </c>
      <c r="D35" s="33" t="s">
        <v>1177</v>
      </c>
    </row>
    <row r="36" spans="1:4">
      <c r="A36" t="s">
        <v>617</v>
      </c>
      <c r="B36" s="10">
        <v>5600</v>
      </c>
      <c r="C36" s="10">
        <v>5500</v>
      </c>
      <c r="D36" s="10">
        <f t="shared" ref="D36:D41" si="0">B36-C36</f>
        <v>100</v>
      </c>
    </row>
    <row r="37" spans="1:4">
      <c r="A37" t="s">
        <v>576</v>
      </c>
      <c r="B37" s="10">
        <v>3200</v>
      </c>
      <c r="C37" s="10">
        <v>3500</v>
      </c>
      <c r="D37" s="10">
        <f t="shared" si="0"/>
        <v>-300</v>
      </c>
    </row>
    <row r="38" spans="1:4">
      <c r="A38" t="s">
        <v>1178</v>
      </c>
      <c r="B38" s="10">
        <v>4000</v>
      </c>
      <c r="C38" s="10">
        <v>4500</v>
      </c>
      <c r="D38" s="10">
        <f t="shared" si="0"/>
        <v>-500</v>
      </c>
    </row>
    <row r="39" spans="1:4">
      <c r="A39" t="s">
        <v>616</v>
      </c>
      <c r="B39" s="10">
        <v>3200</v>
      </c>
      <c r="C39" s="10">
        <v>2000</v>
      </c>
      <c r="D39" s="10">
        <f t="shared" si="0"/>
        <v>1200</v>
      </c>
    </row>
    <row r="40" spans="1:4">
      <c r="A40" t="s">
        <v>614</v>
      </c>
      <c r="B40" s="10">
        <v>6000</v>
      </c>
      <c r="C40" s="10">
        <v>9000</v>
      </c>
      <c r="D40" s="10">
        <f t="shared" si="0"/>
        <v>-3000</v>
      </c>
    </row>
    <row r="41" spans="1:4">
      <c r="A41" t="s">
        <v>577</v>
      </c>
      <c r="B41" s="10">
        <v>5700</v>
      </c>
      <c r="C41" s="10">
        <v>6500</v>
      </c>
      <c r="D41" s="10">
        <f t="shared" si="0"/>
        <v>-800</v>
      </c>
    </row>
    <row r="43" spans="1:4">
      <c r="A43">
        <v>1</v>
      </c>
      <c r="B43" t="s">
        <v>1179</v>
      </c>
    </row>
    <row r="44" spans="1:4">
      <c r="A44">
        <v>2</v>
      </c>
      <c r="B44" t="s">
        <v>1180</v>
      </c>
    </row>
    <row r="45" spans="1:4">
      <c r="A45">
        <v>3</v>
      </c>
      <c r="B45" t="s">
        <v>1181</v>
      </c>
    </row>
    <row r="46" spans="1:4">
      <c r="A46">
        <v>4</v>
      </c>
      <c r="B46" t="s">
        <v>1182</v>
      </c>
    </row>
    <row r="47" spans="1:4">
      <c r="A47">
        <v>5</v>
      </c>
      <c r="B47" t="s">
        <v>1183</v>
      </c>
    </row>
    <row r="48" spans="1:4">
      <c r="A48">
        <v>6</v>
      </c>
      <c r="B48" t="s">
        <v>1184</v>
      </c>
    </row>
    <row r="49" spans="1:2">
      <c r="A49">
        <v>7</v>
      </c>
      <c r="B49" t="s">
        <v>1185</v>
      </c>
    </row>
    <row r="50" spans="1:2">
      <c r="A50">
        <v>8</v>
      </c>
      <c r="B50" t="s">
        <v>1186</v>
      </c>
    </row>
    <row r="51" spans="1:2">
      <c r="A51">
        <v>9</v>
      </c>
      <c r="B51" t="s">
        <v>1187</v>
      </c>
    </row>
    <row r="53" spans="1:2">
      <c r="A53" s="8" t="s">
        <v>1188</v>
      </c>
    </row>
    <row r="54" spans="1:2">
      <c r="A54">
        <v>1</v>
      </c>
      <c r="B54" t="s">
        <v>1189</v>
      </c>
    </row>
    <row r="55" spans="1:2">
      <c r="A55">
        <v>2</v>
      </c>
      <c r="B55" t="s">
        <v>1190</v>
      </c>
    </row>
    <row r="56" spans="1:2">
      <c r="A56">
        <v>3</v>
      </c>
      <c r="B56" t="s">
        <v>1191</v>
      </c>
    </row>
  </sheetData>
  <conditionalFormatting sqref="A1">
    <cfRule type="containsText" dxfId="51" priority="1" operator="containsText" text="redo">
      <formula>NOT(ISERROR(SEARCH("redo",A1)))</formula>
    </cfRule>
  </conditionalFormatting>
  <hyperlinks>
    <hyperlink ref="E1" location="Introduction!A1" display="Click here to go to introduction" xr:uid="{40776341-5756-4CF3-812C-2DB47865C789}"/>
  </hyperlinks>
  <pageMargins left="0.70866141732283472" right="0.70866141732283472" top="0.74803149606299213" bottom="0.74803149606299213" header="0.31496062992125984" footer="0.31496062992125984"/>
  <pageSetup paperSize="9" scale="53"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BBD895-FC98-41B2-A3D1-68582F899BB0}">
  <sheetPr codeName="Sheet29">
    <tabColor theme="9" tint="0.59999389629810485"/>
    <pageSetUpPr fitToPage="1"/>
  </sheetPr>
  <dimension ref="A1:N68"/>
  <sheetViews>
    <sheetView showGridLines="0" zoomScaleNormal="100" workbookViewId="0">
      <selection activeCell="AA6" sqref="AA6"/>
    </sheetView>
  </sheetViews>
  <sheetFormatPr defaultRowHeight="14.4" customHeight="1"/>
  <cols>
    <col min="1" max="1" width="13.44140625" customWidth="1"/>
    <col min="2" max="2" width="16.5546875" customWidth="1"/>
    <col min="3" max="3" width="10.109375" customWidth="1"/>
    <col min="4" max="4" width="12.33203125" bestFit="1" customWidth="1"/>
    <col min="5" max="5" width="14.88671875" customWidth="1"/>
    <col min="6" max="6" width="18" customWidth="1"/>
    <col min="7" max="7" width="12.33203125" customWidth="1"/>
    <col min="8" max="8" width="13.6640625" customWidth="1"/>
    <col min="9" max="9" width="13.5546875" customWidth="1"/>
    <col min="10" max="10" width="8.33203125" customWidth="1"/>
    <col min="11" max="11" width="6.5546875" customWidth="1"/>
    <col min="12" max="12" width="8.109375" customWidth="1"/>
    <col min="13" max="14" width="11.33203125" customWidth="1"/>
    <col min="15" max="26" width="8.88671875" customWidth="1"/>
  </cols>
  <sheetData>
    <row r="1" spans="1:14">
      <c r="A1" s="38" t="s">
        <v>32</v>
      </c>
      <c r="F1" s="18" t="s">
        <v>21</v>
      </c>
    </row>
    <row r="2" spans="1:14">
      <c r="A2" s="253" t="s">
        <v>905</v>
      </c>
      <c r="H2" s="28" t="s">
        <v>1484</v>
      </c>
      <c r="I2" s="28"/>
      <c r="J2" s="28"/>
      <c r="K2" s="28"/>
      <c r="L2" s="28"/>
    </row>
    <row r="3" spans="1:14">
      <c r="A3" s="14" t="s">
        <v>904</v>
      </c>
    </row>
    <row r="4" spans="1:14">
      <c r="A4" s="14"/>
      <c r="H4" s="28" t="s">
        <v>1144</v>
      </c>
      <c r="I4" s="28"/>
      <c r="J4" s="28"/>
      <c r="K4" s="28"/>
      <c r="L4" s="28"/>
    </row>
    <row r="5" spans="1:14" ht="30" customHeight="1">
      <c r="A5" s="73" t="s">
        <v>403</v>
      </c>
      <c r="B5" s="3" t="s">
        <v>336</v>
      </c>
      <c r="C5" s="3" t="s">
        <v>903</v>
      </c>
      <c r="D5" s="3" t="s">
        <v>902</v>
      </c>
      <c r="E5" s="3" t="s">
        <v>592</v>
      </c>
      <c r="F5" s="3" t="s">
        <v>568</v>
      </c>
      <c r="G5" s="6"/>
      <c r="H5" s="6"/>
      <c r="I5" s="6"/>
      <c r="J5" s="6"/>
      <c r="K5" s="6"/>
      <c r="L5" s="6"/>
      <c r="M5" s="6"/>
      <c r="N5" s="6"/>
    </row>
    <row r="6" spans="1:14">
      <c r="A6" s="75">
        <v>43291</v>
      </c>
      <c r="B6" t="s">
        <v>343</v>
      </c>
      <c r="C6">
        <v>1</v>
      </c>
      <c r="D6" t="s">
        <v>901</v>
      </c>
      <c r="E6">
        <v>50</v>
      </c>
      <c r="F6">
        <f t="shared" ref="F6:F25" si="0">E6*C6</f>
        <v>50</v>
      </c>
    </row>
    <row r="7" spans="1:14">
      <c r="A7" s="75">
        <v>43351</v>
      </c>
      <c r="B7" t="s">
        <v>351</v>
      </c>
      <c r="C7">
        <v>1</v>
      </c>
      <c r="D7" t="s">
        <v>897</v>
      </c>
      <c r="E7">
        <v>65</v>
      </c>
      <c r="F7">
        <f t="shared" si="0"/>
        <v>65</v>
      </c>
    </row>
    <row r="8" spans="1:14">
      <c r="A8" s="75">
        <v>43330</v>
      </c>
      <c r="B8" t="s">
        <v>405</v>
      </c>
      <c r="C8">
        <v>1</v>
      </c>
      <c r="D8" t="s">
        <v>900</v>
      </c>
      <c r="E8">
        <v>45</v>
      </c>
      <c r="F8">
        <f t="shared" si="0"/>
        <v>45</v>
      </c>
    </row>
    <row r="9" spans="1:14">
      <c r="A9" s="75">
        <v>43241</v>
      </c>
      <c r="B9" t="s">
        <v>348</v>
      </c>
      <c r="C9">
        <v>2</v>
      </c>
      <c r="D9" t="s">
        <v>898</v>
      </c>
      <c r="E9">
        <v>35</v>
      </c>
      <c r="F9">
        <f t="shared" si="0"/>
        <v>70</v>
      </c>
    </row>
    <row r="10" spans="1:14">
      <c r="A10" s="75">
        <v>43293</v>
      </c>
      <c r="B10" t="s">
        <v>351</v>
      </c>
      <c r="C10">
        <v>4</v>
      </c>
      <c r="D10" t="s">
        <v>899</v>
      </c>
      <c r="E10">
        <v>65</v>
      </c>
      <c r="F10">
        <f t="shared" si="0"/>
        <v>260</v>
      </c>
    </row>
    <row r="11" spans="1:14">
      <c r="A11" s="75">
        <v>43290</v>
      </c>
      <c r="B11" t="s">
        <v>351</v>
      </c>
      <c r="C11">
        <v>2</v>
      </c>
      <c r="D11" t="s">
        <v>901</v>
      </c>
      <c r="E11">
        <v>65</v>
      </c>
      <c r="F11">
        <f t="shared" si="0"/>
        <v>130</v>
      </c>
    </row>
    <row r="12" spans="1:14">
      <c r="A12" s="75">
        <v>43376</v>
      </c>
      <c r="B12" t="s">
        <v>405</v>
      </c>
      <c r="C12">
        <v>2</v>
      </c>
      <c r="D12" t="s">
        <v>897</v>
      </c>
      <c r="E12">
        <v>45</v>
      </c>
      <c r="F12">
        <f t="shared" si="0"/>
        <v>90</v>
      </c>
    </row>
    <row r="13" spans="1:14">
      <c r="A13" s="75">
        <v>43332</v>
      </c>
      <c r="B13" t="s">
        <v>348</v>
      </c>
      <c r="C13">
        <v>3.0000000000000004</v>
      </c>
      <c r="D13" t="s">
        <v>900</v>
      </c>
      <c r="E13">
        <v>35</v>
      </c>
      <c r="F13">
        <f t="shared" si="0"/>
        <v>105.00000000000001</v>
      </c>
    </row>
    <row r="14" spans="1:14">
      <c r="A14" s="75">
        <v>43313</v>
      </c>
      <c r="B14" t="s">
        <v>343</v>
      </c>
      <c r="C14">
        <v>3.0000000000000004</v>
      </c>
      <c r="D14" t="s">
        <v>899</v>
      </c>
      <c r="E14">
        <v>50</v>
      </c>
      <c r="F14">
        <f t="shared" si="0"/>
        <v>150.00000000000003</v>
      </c>
    </row>
    <row r="15" spans="1:14">
      <c r="A15" s="75">
        <v>43386</v>
      </c>
      <c r="B15" t="s">
        <v>405</v>
      </c>
      <c r="C15">
        <v>4</v>
      </c>
      <c r="D15" t="s">
        <v>900</v>
      </c>
      <c r="E15">
        <v>45</v>
      </c>
      <c r="F15">
        <f t="shared" si="0"/>
        <v>180</v>
      </c>
    </row>
    <row r="16" spans="1:14">
      <c r="A16" s="75">
        <v>43255</v>
      </c>
      <c r="B16" t="s">
        <v>348</v>
      </c>
      <c r="C16">
        <v>5</v>
      </c>
      <c r="D16" t="s">
        <v>901</v>
      </c>
      <c r="E16">
        <v>35</v>
      </c>
      <c r="F16">
        <f t="shared" si="0"/>
        <v>175</v>
      </c>
    </row>
    <row r="17" spans="1:12">
      <c r="A17" s="75">
        <v>43306</v>
      </c>
      <c r="B17" t="s">
        <v>351</v>
      </c>
      <c r="C17">
        <v>5</v>
      </c>
      <c r="D17" t="s">
        <v>901</v>
      </c>
      <c r="E17">
        <v>65</v>
      </c>
      <c r="F17">
        <f t="shared" si="0"/>
        <v>325</v>
      </c>
    </row>
    <row r="18" spans="1:12">
      <c r="A18" s="75">
        <v>43221</v>
      </c>
      <c r="B18" t="s">
        <v>343</v>
      </c>
      <c r="C18">
        <v>7</v>
      </c>
      <c r="D18" t="s">
        <v>901</v>
      </c>
      <c r="E18">
        <v>50</v>
      </c>
      <c r="F18">
        <f t="shared" si="0"/>
        <v>350</v>
      </c>
    </row>
    <row r="19" spans="1:12">
      <c r="A19" s="75">
        <v>43275</v>
      </c>
      <c r="B19" t="s">
        <v>348</v>
      </c>
      <c r="C19">
        <v>7.9999999999999991</v>
      </c>
      <c r="D19" t="s">
        <v>900</v>
      </c>
      <c r="E19">
        <v>35</v>
      </c>
      <c r="F19">
        <f t="shared" si="0"/>
        <v>279.99999999999994</v>
      </c>
    </row>
    <row r="20" spans="1:12">
      <c r="A20" s="75">
        <v>43270</v>
      </c>
      <c r="B20" t="s">
        <v>343</v>
      </c>
      <c r="C20">
        <v>7.9999999999999991</v>
      </c>
      <c r="D20" t="s">
        <v>899</v>
      </c>
      <c r="E20">
        <v>50</v>
      </c>
      <c r="F20">
        <f t="shared" si="0"/>
        <v>399.99999999999994</v>
      </c>
    </row>
    <row r="21" spans="1:12">
      <c r="A21" s="75">
        <v>43244</v>
      </c>
      <c r="B21" t="s">
        <v>348</v>
      </c>
      <c r="C21">
        <v>10</v>
      </c>
      <c r="D21" t="s">
        <v>899</v>
      </c>
      <c r="E21">
        <v>35</v>
      </c>
      <c r="F21">
        <f t="shared" si="0"/>
        <v>350</v>
      </c>
    </row>
    <row r="22" spans="1:12">
      <c r="A22" s="75">
        <v>43345</v>
      </c>
      <c r="B22" t="s">
        <v>343</v>
      </c>
      <c r="C22">
        <v>6</v>
      </c>
      <c r="D22" t="s">
        <v>898</v>
      </c>
      <c r="E22">
        <v>50</v>
      </c>
      <c r="F22">
        <f t="shared" si="0"/>
        <v>300</v>
      </c>
    </row>
    <row r="23" spans="1:12">
      <c r="A23" s="75">
        <v>43315</v>
      </c>
      <c r="B23" t="s">
        <v>406</v>
      </c>
      <c r="C23">
        <v>3</v>
      </c>
      <c r="D23" t="s">
        <v>899</v>
      </c>
      <c r="E23">
        <v>40</v>
      </c>
      <c r="F23">
        <f t="shared" si="0"/>
        <v>120</v>
      </c>
    </row>
    <row r="24" spans="1:12">
      <c r="A24" s="75">
        <v>43273</v>
      </c>
      <c r="B24" t="s">
        <v>351</v>
      </c>
      <c r="C24">
        <v>8</v>
      </c>
      <c r="D24" t="s">
        <v>898</v>
      </c>
      <c r="E24">
        <v>65</v>
      </c>
      <c r="F24">
        <f t="shared" si="0"/>
        <v>520</v>
      </c>
    </row>
    <row r="25" spans="1:12">
      <c r="A25" s="75">
        <v>43339</v>
      </c>
      <c r="B25" t="s">
        <v>405</v>
      </c>
      <c r="C25">
        <v>10</v>
      </c>
      <c r="D25" t="s">
        <v>897</v>
      </c>
      <c r="E25">
        <v>45</v>
      </c>
      <c r="F25">
        <f t="shared" si="0"/>
        <v>450</v>
      </c>
    </row>
    <row r="26" spans="1:12">
      <c r="A26" s="75"/>
    </row>
    <row r="27" spans="1:12">
      <c r="A27" s="1" t="s">
        <v>532</v>
      </c>
      <c r="K27" s="1" t="s">
        <v>1486</v>
      </c>
    </row>
    <row r="28" spans="1:12">
      <c r="A28">
        <v>1</v>
      </c>
      <c r="B28" t="s">
        <v>896</v>
      </c>
      <c r="K28">
        <v>201</v>
      </c>
      <c r="L28" t="s">
        <v>1487</v>
      </c>
    </row>
    <row r="29" spans="1:12">
      <c r="A29">
        <v>2</v>
      </c>
      <c r="B29" t="s">
        <v>895</v>
      </c>
      <c r="K29">
        <f>K28+1</f>
        <v>202</v>
      </c>
      <c r="L29" t="s">
        <v>1488</v>
      </c>
    </row>
    <row r="30" spans="1:12">
      <c r="A30">
        <v>3</v>
      </c>
      <c r="B30" t="s">
        <v>1485</v>
      </c>
      <c r="K30">
        <f t="shared" ref="K30:K39" si="1">K29+1</f>
        <v>203</v>
      </c>
      <c r="L30" t="s">
        <v>1489</v>
      </c>
    </row>
    <row r="31" spans="1:12">
      <c r="A31">
        <v>4</v>
      </c>
      <c r="B31" t="s">
        <v>894</v>
      </c>
      <c r="K31">
        <f t="shared" si="1"/>
        <v>204</v>
      </c>
      <c r="L31" t="s">
        <v>1490</v>
      </c>
    </row>
    <row r="32" spans="1:12">
      <c r="A32">
        <v>5</v>
      </c>
      <c r="B32" t="s">
        <v>893</v>
      </c>
      <c r="K32">
        <f t="shared" si="1"/>
        <v>205</v>
      </c>
      <c r="L32" t="s">
        <v>1491</v>
      </c>
    </row>
    <row r="33" spans="1:14">
      <c r="A33">
        <v>6</v>
      </c>
      <c r="B33" t="s">
        <v>1141</v>
      </c>
      <c r="K33">
        <f t="shared" si="1"/>
        <v>206</v>
      </c>
      <c r="L33" t="s">
        <v>1492</v>
      </c>
    </row>
    <row r="34" spans="1:14">
      <c r="A34">
        <v>7</v>
      </c>
      <c r="B34" t="s">
        <v>892</v>
      </c>
      <c r="K34">
        <f t="shared" si="1"/>
        <v>207</v>
      </c>
      <c r="L34" t="s">
        <v>1493</v>
      </c>
    </row>
    <row r="35" spans="1:14">
      <c r="A35">
        <v>8</v>
      </c>
      <c r="B35" t="s">
        <v>1140</v>
      </c>
      <c r="K35">
        <f t="shared" si="1"/>
        <v>208</v>
      </c>
      <c r="L35" t="s">
        <v>1496</v>
      </c>
    </row>
    <row r="36" spans="1:14">
      <c r="K36">
        <f t="shared" si="1"/>
        <v>209</v>
      </c>
      <c r="L36" t="s">
        <v>1497</v>
      </c>
    </row>
    <row r="37" spans="1:14">
      <c r="A37" t="s">
        <v>891</v>
      </c>
      <c r="K37">
        <f t="shared" si="1"/>
        <v>210</v>
      </c>
      <c r="L37" t="s">
        <v>1498</v>
      </c>
    </row>
    <row r="38" spans="1:14">
      <c r="A38" s="21" t="s">
        <v>890</v>
      </c>
      <c r="K38">
        <f t="shared" si="1"/>
        <v>211</v>
      </c>
      <c r="L38" t="s">
        <v>1494</v>
      </c>
    </row>
    <row r="39" spans="1:14">
      <c r="A39" s="21"/>
      <c r="K39">
        <f t="shared" si="1"/>
        <v>212</v>
      </c>
      <c r="L39" t="s">
        <v>1495</v>
      </c>
    </row>
    <row r="40" spans="1:14" ht="28.8">
      <c r="A40" s="2" t="s">
        <v>835</v>
      </c>
      <c r="B40" s="3" t="s">
        <v>1499</v>
      </c>
      <c r="C40" t="s">
        <v>889</v>
      </c>
      <c r="D40" s="3" t="s">
        <v>546</v>
      </c>
      <c r="E40" s="3" t="s">
        <v>403</v>
      </c>
      <c r="F40" s="3" t="s">
        <v>888</v>
      </c>
      <c r="G40" s="3" t="s">
        <v>569</v>
      </c>
      <c r="H40" s="3" t="s">
        <v>1501</v>
      </c>
      <c r="I40" s="3" t="s">
        <v>1502</v>
      </c>
    </row>
    <row r="41" spans="1:14">
      <c r="A41" t="s">
        <v>614</v>
      </c>
      <c r="B41" s="6" t="s">
        <v>698</v>
      </c>
      <c r="C41" t="s">
        <v>498</v>
      </c>
      <c r="D41" s="10">
        <v>70000</v>
      </c>
      <c r="E41" s="252">
        <v>43314</v>
      </c>
      <c r="F41">
        <v>17</v>
      </c>
      <c r="G41" t="str">
        <f>VLOOKUP(A41,$M$42:$N$45,2,0)</f>
        <v>Cambodia</v>
      </c>
      <c r="H41" s="10">
        <v>55000</v>
      </c>
      <c r="I41" s="10">
        <v>5000</v>
      </c>
      <c r="M41" s="308" t="s">
        <v>835</v>
      </c>
      <c r="N41" s="309" t="s">
        <v>569</v>
      </c>
    </row>
    <row r="42" spans="1:14">
      <c r="A42" t="s">
        <v>884</v>
      </c>
      <c r="B42" s="6" t="s">
        <v>698</v>
      </c>
      <c r="C42" t="s">
        <v>498</v>
      </c>
      <c r="D42" s="10">
        <v>65000</v>
      </c>
      <c r="E42" s="252">
        <v>43273</v>
      </c>
      <c r="F42">
        <v>12</v>
      </c>
      <c r="G42" t="str">
        <f t="shared" ref="G42:G55" si="2">VLOOKUP(A42,$M$42:$N$45,2,0)</f>
        <v>Thailand</v>
      </c>
      <c r="H42" s="10">
        <v>36000</v>
      </c>
      <c r="I42" s="10">
        <v>75000</v>
      </c>
      <c r="M42" s="300" t="s">
        <v>1142</v>
      </c>
      <c r="N42" s="273" t="s">
        <v>556</v>
      </c>
    </row>
    <row r="43" spans="1:14">
      <c r="A43" t="s">
        <v>616</v>
      </c>
      <c r="B43" s="6" t="s">
        <v>887</v>
      </c>
      <c r="C43" t="s">
        <v>882</v>
      </c>
      <c r="D43" s="10">
        <v>70000</v>
      </c>
      <c r="E43" s="252">
        <v>43285</v>
      </c>
      <c r="F43">
        <v>9</v>
      </c>
      <c r="G43" t="str">
        <f t="shared" si="2"/>
        <v>Cambodia</v>
      </c>
      <c r="H43" s="10">
        <v>85000</v>
      </c>
      <c r="I43" s="10">
        <v>46000</v>
      </c>
      <c r="M43" s="300" t="s">
        <v>884</v>
      </c>
      <c r="N43" s="273" t="s">
        <v>1068</v>
      </c>
    </row>
    <row r="44" spans="1:14">
      <c r="A44" t="s">
        <v>576</v>
      </c>
      <c r="B44" s="6" t="s">
        <v>881</v>
      </c>
      <c r="C44" t="s">
        <v>498</v>
      </c>
      <c r="D44" s="10">
        <v>35000</v>
      </c>
      <c r="E44" s="252">
        <v>43337</v>
      </c>
      <c r="F44">
        <v>23</v>
      </c>
      <c r="G44" t="str">
        <f t="shared" si="2"/>
        <v>Cambodia</v>
      </c>
      <c r="H44" s="10">
        <v>30000</v>
      </c>
      <c r="I44" s="10">
        <v>82000</v>
      </c>
      <c r="M44" s="300" t="s">
        <v>576</v>
      </c>
      <c r="N44" s="273" t="s">
        <v>556</v>
      </c>
    </row>
    <row r="45" spans="1:14">
      <c r="A45" t="s">
        <v>614</v>
      </c>
      <c r="B45" s="6" t="s">
        <v>886</v>
      </c>
      <c r="C45" t="s">
        <v>502</v>
      </c>
      <c r="D45" s="10">
        <v>40000</v>
      </c>
      <c r="E45" s="252">
        <v>43281</v>
      </c>
      <c r="F45">
        <v>18</v>
      </c>
      <c r="G45" t="str">
        <f t="shared" si="2"/>
        <v>Cambodia</v>
      </c>
      <c r="H45" s="10">
        <v>48000</v>
      </c>
      <c r="I45" s="10">
        <v>37000</v>
      </c>
      <c r="M45" s="301" t="s">
        <v>616</v>
      </c>
      <c r="N45" s="302" t="s">
        <v>556</v>
      </c>
    </row>
    <row r="46" spans="1:14">
      <c r="A46" t="s">
        <v>884</v>
      </c>
      <c r="B46" s="6" t="s">
        <v>886</v>
      </c>
      <c r="C46" t="s">
        <v>882</v>
      </c>
      <c r="D46" s="10">
        <v>40000</v>
      </c>
      <c r="E46" s="252">
        <v>43236</v>
      </c>
      <c r="F46">
        <v>13</v>
      </c>
      <c r="G46" t="str">
        <f t="shared" si="2"/>
        <v>Thailand</v>
      </c>
      <c r="H46" s="10">
        <v>23000</v>
      </c>
      <c r="I46" s="10">
        <v>32000</v>
      </c>
    </row>
    <row r="47" spans="1:14">
      <c r="A47" t="s">
        <v>614</v>
      </c>
      <c r="B47" s="6" t="s">
        <v>698</v>
      </c>
      <c r="C47" t="s">
        <v>880</v>
      </c>
      <c r="D47" s="10">
        <v>70000</v>
      </c>
      <c r="E47" s="252">
        <v>43363</v>
      </c>
      <c r="F47">
        <v>16</v>
      </c>
      <c r="G47" t="str">
        <f t="shared" si="2"/>
        <v>Cambodia</v>
      </c>
      <c r="H47" s="10">
        <v>38000</v>
      </c>
      <c r="I47" s="10">
        <v>49000</v>
      </c>
    </row>
    <row r="48" spans="1:14">
      <c r="A48" t="s">
        <v>616</v>
      </c>
      <c r="B48" s="6" t="s">
        <v>881</v>
      </c>
      <c r="C48" t="s">
        <v>880</v>
      </c>
      <c r="D48" s="10">
        <v>40000</v>
      </c>
      <c r="E48" s="252">
        <v>43322</v>
      </c>
      <c r="F48">
        <v>8</v>
      </c>
      <c r="G48" t="str">
        <f t="shared" si="2"/>
        <v>Cambodia</v>
      </c>
      <c r="H48" s="10">
        <v>74000</v>
      </c>
      <c r="I48" s="10">
        <v>24000</v>
      </c>
    </row>
    <row r="49" spans="1:9">
      <c r="A49" t="s">
        <v>616</v>
      </c>
      <c r="B49" s="6" t="s">
        <v>881</v>
      </c>
      <c r="C49" t="s">
        <v>885</v>
      </c>
      <c r="D49" s="10">
        <v>45000</v>
      </c>
      <c r="E49" s="252">
        <v>43375</v>
      </c>
      <c r="F49">
        <v>6</v>
      </c>
      <c r="G49" t="str">
        <f t="shared" si="2"/>
        <v>Cambodia</v>
      </c>
      <c r="H49" s="10">
        <v>47000</v>
      </c>
      <c r="I49" s="10">
        <v>47000</v>
      </c>
    </row>
    <row r="50" spans="1:9">
      <c r="A50" t="s">
        <v>576</v>
      </c>
      <c r="B50" t="s">
        <v>698</v>
      </c>
      <c r="C50" t="s">
        <v>885</v>
      </c>
      <c r="D50" s="10">
        <v>30000</v>
      </c>
      <c r="E50" s="252">
        <v>43266</v>
      </c>
      <c r="F50">
        <v>13</v>
      </c>
      <c r="G50" t="str">
        <f t="shared" si="2"/>
        <v>Cambodia</v>
      </c>
      <c r="H50" s="10">
        <v>73000</v>
      </c>
      <c r="I50" s="10">
        <v>9000</v>
      </c>
    </row>
    <row r="51" spans="1:9">
      <c r="A51" t="s">
        <v>616</v>
      </c>
      <c r="B51" s="6" t="s">
        <v>887</v>
      </c>
      <c r="C51" t="s">
        <v>498</v>
      </c>
      <c r="D51" s="10">
        <v>80000</v>
      </c>
      <c r="E51" s="252">
        <v>43329</v>
      </c>
      <c r="F51">
        <v>11</v>
      </c>
      <c r="G51" t="str">
        <f t="shared" si="2"/>
        <v>Cambodia</v>
      </c>
      <c r="H51" s="10">
        <v>8000</v>
      </c>
      <c r="I51" s="10">
        <v>16000</v>
      </c>
    </row>
    <row r="52" spans="1:9">
      <c r="A52" t="s">
        <v>884</v>
      </c>
      <c r="B52" t="s">
        <v>886</v>
      </c>
      <c r="C52" t="s">
        <v>885</v>
      </c>
      <c r="D52" s="10">
        <v>20000</v>
      </c>
      <c r="E52" s="252">
        <v>43299</v>
      </c>
      <c r="F52">
        <v>14</v>
      </c>
      <c r="G52" t="str">
        <f t="shared" si="2"/>
        <v>Thailand</v>
      </c>
      <c r="H52" s="10">
        <v>60000</v>
      </c>
      <c r="I52" s="10">
        <v>21000</v>
      </c>
    </row>
    <row r="53" spans="1:9">
      <c r="A53" t="s">
        <v>884</v>
      </c>
      <c r="B53" s="6" t="s">
        <v>883</v>
      </c>
      <c r="C53" t="s">
        <v>502</v>
      </c>
      <c r="D53" s="10">
        <v>45000</v>
      </c>
      <c r="E53" s="252">
        <v>43393</v>
      </c>
      <c r="F53">
        <v>14</v>
      </c>
      <c r="G53" t="str">
        <f t="shared" si="2"/>
        <v>Thailand</v>
      </c>
      <c r="H53" s="10">
        <v>70000</v>
      </c>
      <c r="I53" s="10">
        <v>55000</v>
      </c>
    </row>
    <row r="54" spans="1:9">
      <c r="A54" t="s">
        <v>614</v>
      </c>
      <c r="B54" t="s">
        <v>883</v>
      </c>
      <c r="C54" t="s">
        <v>882</v>
      </c>
      <c r="D54" s="10">
        <v>75000</v>
      </c>
      <c r="E54" s="252">
        <v>43346</v>
      </c>
      <c r="F54">
        <v>13</v>
      </c>
      <c r="G54" t="str">
        <f t="shared" si="2"/>
        <v>Cambodia</v>
      </c>
      <c r="H54" s="10">
        <v>71000</v>
      </c>
      <c r="I54" s="10">
        <v>51000</v>
      </c>
    </row>
    <row r="55" spans="1:9">
      <c r="A55" t="s">
        <v>576</v>
      </c>
      <c r="B55" s="6" t="s">
        <v>881</v>
      </c>
      <c r="C55" t="s">
        <v>880</v>
      </c>
      <c r="D55" s="10">
        <v>45000</v>
      </c>
      <c r="E55" s="252">
        <v>43345</v>
      </c>
      <c r="F55">
        <v>24</v>
      </c>
      <c r="G55" t="str">
        <f t="shared" si="2"/>
        <v>Cambodia</v>
      </c>
      <c r="H55" s="10">
        <v>77000</v>
      </c>
      <c r="I55" s="10">
        <v>10000</v>
      </c>
    </row>
    <row r="57" spans="1:9">
      <c r="A57" s="21" t="s">
        <v>532</v>
      </c>
    </row>
    <row r="58" spans="1:9">
      <c r="A58" s="5" t="s">
        <v>1509</v>
      </c>
    </row>
    <row r="59" spans="1:9">
      <c r="A59" s="5"/>
    </row>
    <row r="60" spans="1:9">
      <c r="A60" s="422" t="s">
        <v>1</v>
      </c>
      <c r="B60" s="28" t="s">
        <v>1511</v>
      </c>
      <c r="C60" s="28"/>
      <c r="D60" s="28"/>
      <c r="E60" s="28"/>
      <c r="F60" s="28" t="s">
        <v>879</v>
      </c>
    </row>
    <row r="61" spans="1:9">
      <c r="A61" s="28">
        <v>11</v>
      </c>
      <c r="B61" s="28" t="s">
        <v>1503</v>
      </c>
      <c r="C61" s="28"/>
      <c r="D61" s="28"/>
      <c r="E61" s="28"/>
      <c r="F61" s="250"/>
    </row>
    <row r="62" spans="1:9">
      <c r="A62" s="28">
        <v>12</v>
      </c>
      <c r="B62" s="28" t="s">
        <v>1504</v>
      </c>
      <c r="C62" s="28"/>
      <c r="D62" s="28"/>
      <c r="E62" s="28"/>
      <c r="F62" s="250"/>
    </row>
    <row r="63" spans="1:9">
      <c r="A63" s="28">
        <v>13</v>
      </c>
      <c r="B63" s="28" t="s">
        <v>1510</v>
      </c>
      <c r="C63" s="28"/>
      <c r="D63" s="28"/>
      <c r="E63" s="28"/>
      <c r="F63" s="250"/>
    </row>
    <row r="64" spans="1:9">
      <c r="A64" s="28">
        <v>14</v>
      </c>
      <c r="B64" s="28" t="s">
        <v>1506</v>
      </c>
      <c r="C64" s="28"/>
      <c r="D64" s="28"/>
      <c r="E64" s="28"/>
      <c r="F64" s="250"/>
    </row>
    <row r="65" spans="1:6">
      <c r="A65" s="28">
        <v>15</v>
      </c>
      <c r="B65" s="28" t="s">
        <v>1512</v>
      </c>
      <c r="C65" s="28"/>
      <c r="D65" s="28"/>
      <c r="E65" s="28"/>
      <c r="F65" s="250"/>
    </row>
    <row r="66" spans="1:6">
      <c r="A66" s="28">
        <v>16</v>
      </c>
      <c r="B66" s="28" t="s">
        <v>1505</v>
      </c>
      <c r="C66" s="28"/>
      <c r="D66" s="28"/>
      <c r="E66" s="28"/>
      <c r="F66" s="250"/>
    </row>
    <row r="67" spans="1:6">
      <c r="A67" s="28">
        <v>17</v>
      </c>
      <c r="B67" s="28" t="s">
        <v>1507</v>
      </c>
      <c r="C67" s="28"/>
      <c r="D67" s="28"/>
      <c r="E67" s="28"/>
      <c r="F67" s="250"/>
    </row>
    <row r="68" spans="1:6">
      <c r="A68" s="28">
        <v>18</v>
      </c>
      <c r="B68" s="28" t="s">
        <v>1508</v>
      </c>
      <c r="C68" s="28"/>
      <c r="D68" s="28"/>
      <c r="E68" s="28"/>
      <c r="F68" s="250"/>
    </row>
  </sheetData>
  <conditionalFormatting sqref="A1">
    <cfRule type="containsText" dxfId="50" priority="1" operator="containsText" text="redo">
      <formula>NOT(ISERROR(SEARCH("redo",A1)))</formula>
    </cfRule>
  </conditionalFormatting>
  <hyperlinks>
    <hyperlink ref="F1" location="Introduction!A1" display="Click here to go to introduction" xr:uid="{67F3BEE5-CC27-4AD6-88B8-9A9E5E0742E0}"/>
  </hyperlinks>
  <pageMargins left="0.70866141732283472" right="0.70866141732283472" top="0.74803149606299213" bottom="0.74803149606299213" header="0.31496062992125984" footer="0.31496062992125984"/>
  <pageSetup scale="49" orientation="landscape" horizontalDpi="300" r:id="rId1"/>
  <rowBreaks count="1" manualBreakCount="1">
    <brk id="37"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752E66-37CD-4653-B983-D853DC7005B8}">
  <sheetPr codeName="Sheet30">
    <tabColor theme="9" tint="0.59999389629810485"/>
    <pageSetUpPr fitToPage="1"/>
  </sheetPr>
  <dimension ref="A1:E41"/>
  <sheetViews>
    <sheetView showGridLines="0" zoomScaleNormal="100" workbookViewId="0">
      <selection activeCell="AA6" sqref="AA6"/>
    </sheetView>
  </sheetViews>
  <sheetFormatPr defaultRowHeight="14.4" customHeight="1"/>
  <cols>
    <col min="1" max="1" width="6.109375" customWidth="1"/>
    <col min="2" max="2" width="20.44140625" customWidth="1"/>
    <col min="3" max="3" width="82" customWidth="1"/>
    <col min="4" max="4" width="40.44140625" customWidth="1"/>
    <col min="5" max="5" width="14.109375" customWidth="1"/>
    <col min="6" max="8" width="8.88671875" customWidth="1"/>
  </cols>
  <sheetData>
    <row r="1" spans="1:5">
      <c r="A1" s="38" t="s">
        <v>32</v>
      </c>
      <c r="C1" s="18" t="s">
        <v>21</v>
      </c>
      <c r="D1" s="48"/>
      <c r="E1" s="6"/>
    </row>
    <row r="2" spans="1:5">
      <c r="A2" s="21" t="s">
        <v>975</v>
      </c>
      <c r="E2" s="6"/>
    </row>
    <row r="3" spans="1:5">
      <c r="A3" s="1"/>
      <c r="E3" s="6"/>
    </row>
    <row r="4" spans="1:5">
      <c r="A4" s="1" t="s">
        <v>575</v>
      </c>
      <c r="D4" s="3"/>
      <c r="E4" s="6"/>
    </row>
    <row r="5" spans="1:5">
      <c r="A5" t="s">
        <v>974</v>
      </c>
      <c r="D5" s="6"/>
      <c r="E5" s="6"/>
    </row>
    <row r="6" spans="1:5">
      <c r="A6" t="s">
        <v>973</v>
      </c>
      <c r="D6" s="6"/>
      <c r="E6" s="6"/>
    </row>
    <row r="7" spans="1:5">
      <c r="D7" s="6"/>
      <c r="E7" s="6"/>
    </row>
    <row r="8" spans="1:5">
      <c r="A8" s="1" t="s">
        <v>11</v>
      </c>
      <c r="D8" s="6"/>
      <c r="E8" s="6"/>
    </row>
    <row r="9" spans="1:5">
      <c r="A9" t="s">
        <v>972</v>
      </c>
      <c r="D9" s="6"/>
      <c r="E9" s="6"/>
    </row>
    <row r="10" spans="1:5">
      <c r="A10" t="s">
        <v>634</v>
      </c>
      <c r="B10" s="6"/>
      <c r="C10" s="6"/>
      <c r="D10" s="6"/>
      <c r="E10" s="6"/>
    </row>
    <row r="11" spans="1:5">
      <c r="A11" s="6"/>
      <c r="B11" s="6"/>
      <c r="C11" s="6"/>
      <c r="D11" s="6"/>
      <c r="E11" s="6"/>
    </row>
    <row r="12" spans="1:5">
      <c r="A12" s="1" t="s">
        <v>971</v>
      </c>
      <c r="E12" s="6"/>
    </row>
    <row r="13" spans="1:5">
      <c r="A13" s="1"/>
      <c r="E13" s="6"/>
    </row>
    <row r="14" spans="1:5" ht="15" thickBot="1">
      <c r="A14" s="216" t="s">
        <v>1</v>
      </c>
      <c r="B14" s="271" t="s">
        <v>5</v>
      </c>
      <c r="C14" s="270" t="s">
        <v>2</v>
      </c>
      <c r="D14" s="270" t="s">
        <v>3</v>
      </c>
    </row>
    <row r="15" spans="1:5" ht="29.4" thickTop="1">
      <c r="A15" s="269">
        <v>1</v>
      </c>
      <c r="B15" s="268" t="s">
        <v>970</v>
      </c>
      <c r="C15" s="267" t="s">
        <v>969</v>
      </c>
      <c r="D15" s="267" t="s">
        <v>968</v>
      </c>
    </row>
    <row r="16" spans="1:5" ht="57.6">
      <c r="A16" s="263">
        <v>2</v>
      </c>
      <c r="B16" s="262" t="s">
        <v>967</v>
      </c>
      <c r="C16" s="261" t="s">
        <v>966</v>
      </c>
      <c r="D16" s="261" t="s">
        <v>965</v>
      </c>
    </row>
    <row r="17" spans="1:5" ht="28.8">
      <c r="A17" s="266">
        <v>3</v>
      </c>
      <c r="B17" s="265" t="s">
        <v>964</v>
      </c>
      <c r="C17" s="264" t="s">
        <v>963</v>
      </c>
      <c r="D17" s="264" t="s">
        <v>962</v>
      </c>
    </row>
    <row r="18" spans="1:5" ht="57.6">
      <c r="A18" s="263">
        <v>4</v>
      </c>
      <c r="B18" s="262" t="s">
        <v>961</v>
      </c>
      <c r="C18" s="261" t="s">
        <v>960</v>
      </c>
      <c r="D18" s="261" t="s">
        <v>959</v>
      </c>
    </row>
    <row r="19" spans="1:5" ht="28.8">
      <c r="A19" s="266">
        <v>5</v>
      </c>
      <c r="B19" s="265" t="s">
        <v>958</v>
      </c>
      <c r="C19" s="264" t="s">
        <v>957</v>
      </c>
      <c r="D19" s="264" t="s">
        <v>956</v>
      </c>
    </row>
    <row r="20" spans="1:5" ht="28.8">
      <c r="A20" s="263">
        <v>6</v>
      </c>
      <c r="B20" s="262" t="s">
        <v>955</v>
      </c>
      <c r="C20" s="261" t="s">
        <v>954</v>
      </c>
      <c r="D20" s="261" t="s">
        <v>953</v>
      </c>
    </row>
    <row r="21" spans="1:5" ht="28.8">
      <c r="A21" s="266">
        <v>7</v>
      </c>
      <c r="B21" s="265" t="s">
        <v>952</v>
      </c>
      <c r="C21" s="264" t="s">
        <v>951</v>
      </c>
      <c r="D21" s="264" t="s">
        <v>950</v>
      </c>
      <c r="E21" s="6"/>
    </row>
    <row r="22" spans="1:5" ht="43.2">
      <c r="A22" s="263">
        <v>8</v>
      </c>
      <c r="B22" s="262" t="s">
        <v>949</v>
      </c>
      <c r="C22" s="261" t="s">
        <v>948</v>
      </c>
      <c r="D22" s="261" t="s">
        <v>947</v>
      </c>
      <c r="E22" s="6"/>
    </row>
    <row r="23" spans="1:5">
      <c r="B23" s="6"/>
      <c r="C23" s="6"/>
      <c r="D23" s="6"/>
      <c r="E23" s="6"/>
    </row>
    <row r="24" spans="1:5">
      <c r="A24" s="5" t="s">
        <v>946</v>
      </c>
      <c r="B24" s="6"/>
      <c r="E24" s="6"/>
    </row>
    <row r="25" spans="1:5">
      <c r="A25" s="5"/>
      <c r="B25" s="6"/>
      <c r="E25" s="6"/>
    </row>
    <row r="26" spans="1:5" ht="15" thickBot="1">
      <c r="A26" s="123" t="s">
        <v>1</v>
      </c>
      <c r="B26" s="260" t="s">
        <v>5</v>
      </c>
      <c r="C26" s="260" t="s">
        <v>2</v>
      </c>
      <c r="D26" s="260" t="s">
        <v>3</v>
      </c>
      <c r="E26" s="260" t="s">
        <v>11</v>
      </c>
    </row>
    <row r="27" spans="1:5" ht="15" thickTop="1">
      <c r="A27" s="259">
        <v>9</v>
      </c>
      <c r="B27" s="258" t="s">
        <v>945</v>
      </c>
      <c r="C27" s="258" t="s">
        <v>944</v>
      </c>
      <c r="D27" s="258" t="s">
        <v>4</v>
      </c>
      <c r="E27" s="258">
        <v>1</v>
      </c>
    </row>
    <row r="28" spans="1:5">
      <c r="A28" s="257">
        <v>10</v>
      </c>
      <c r="B28" s="256" t="s">
        <v>943</v>
      </c>
      <c r="C28" s="256" t="s">
        <v>942</v>
      </c>
      <c r="D28" s="256" t="s">
        <v>941</v>
      </c>
      <c r="E28" s="256">
        <v>4</v>
      </c>
    </row>
    <row r="29" spans="1:5" ht="72">
      <c r="A29" s="255">
        <v>11</v>
      </c>
      <c r="B29" s="254" t="s">
        <v>940</v>
      </c>
      <c r="C29" s="254" t="s">
        <v>939</v>
      </c>
      <c r="D29" s="254" t="s">
        <v>938</v>
      </c>
      <c r="E29" s="254">
        <v>3</v>
      </c>
    </row>
    <row r="30" spans="1:5" ht="43.2">
      <c r="A30" s="257">
        <v>12</v>
      </c>
      <c r="B30" s="256" t="s">
        <v>937</v>
      </c>
      <c r="C30" s="256" t="s">
        <v>936</v>
      </c>
      <c r="D30" s="256" t="s">
        <v>4</v>
      </c>
      <c r="E30" s="256">
        <v>3</v>
      </c>
    </row>
    <row r="31" spans="1:5" ht="28.8">
      <c r="A31" s="255">
        <v>13</v>
      </c>
      <c r="B31" s="254" t="s">
        <v>935</v>
      </c>
      <c r="C31" s="254" t="s">
        <v>934</v>
      </c>
      <c r="D31" s="254" t="s">
        <v>933</v>
      </c>
      <c r="E31" s="254">
        <v>2</v>
      </c>
    </row>
    <row r="32" spans="1:5" ht="28.8">
      <c r="A32" s="257">
        <v>14</v>
      </c>
      <c r="B32" s="256" t="s">
        <v>932</v>
      </c>
      <c r="C32" s="256" t="s">
        <v>931</v>
      </c>
      <c r="D32" s="256" t="s">
        <v>930</v>
      </c>
      <c r="E32" s="256">
        <v>3</v>
      </c>
    </row>
    <row r="33" spans="1:5" ht="28.8">
      <c r="A33" s="255">
        <v>15</v>
      </c>
      <c r="B33" s="254" t="s">
        <v>929</v>
      </c>
      <c r="C33" s="254" t="s">
        <v>928</v>
      </c>
      <c r="D33" s="254" t="s">
        <v>927</v>
      </c>
      <c r="E33" s="254">
        <v>2</v>
      </c>
    </row>
    <row r="34" spans="1:5" ht="28.8">
      <c r="A34" s="257">
        <v>16</v>
      </c>
      <c r="B34" s="256" t="s">
        <v>926</v>
      </c>
      <c r="C34" s="256" t="s">
        <v>925</v>
      </c>
      <c r="D34" s="256" t="s">
        <v>4</v>
      </c>
      <c r="E34" s="256">
        <v>2</v>
      </c>
    </row>
    <row r="35" spans="1:5" ht="28.8">
      <c r="A35" s="255">
        <v>17</v>
      </c>
      <c r="B35" s="254" t="s">
        <v>924</v>
      </c>
      <c r="C35" s="254" t="s">
        <v>923</v>
      </c>
      <c r="D35" s="254" t="s">
        <v>922</v>
      </c>
      <c r="E35" s="254">
        <v>3</v>
      </c>
    </row>
    <row r="36" spans="1:5" ht="43.2">
      <c r="A36" s="257">
        <v>18</v>
      </c>
      <c r="B36" s="256" t="s">
        <v>921</v>
      </c>
      <c r="C36" s="256" t="s">
        <v>920</v>
      </c>
      <c r="D36" s="256" t="s">
        <v>919</v>
      </c>
      <c r="E36" s="256">
        <v>4</v>
      </c>
    </row>
    <row r="37" spans="1:5" ht="57.6">
      <c r="A37" s="255">
        <v>19</v>
      </c>
      <c r="B37" s="254" t="s">
        <v>918</v>
      </c>
      <c r="C37" s="254" t="s">
        <v>917</v>
      </c>
      <c r="D37" s="254" t="s">
        <v>916</v>
      </c>
      <c r="E37" s="254">
        <v>2</v>
      </c>
    </row>
    <row r="38" spans="1:5" ht="43.2">
      <c r="A38" s="257">
        <v>20</v>
      </c>
      <c r="B38" s="256" t="s">
        <v>915</v>
      </c>
      <c r="C38" s="256" t="s">
        <v>914</v>
      </c>
      <c r="D38" s="256" t="s">
        <v>913</v>
      </c>
      <c r="E38" s="256">
        <v>1</v>
      </c>
    </row>
    <row r="39" spans="1:5" ht="28.8">
      <c r="A39" s="255">
        <v>21</v>
      </c>
      <c r="B39" s="254" t="s">
        <v>912</v>
      </c>
      <c r="C39" s="254" t="s">
        <v>911</v>
      </c>
      <c r="D39" s="254" t="s">
        <v>4</v>
      </c>
      <c r="E39" s="254">
        <v>1</v>
      </c>
    </row>
    <row r="40" spans="1:5">
      <c r="A40" s="257">
        <v>22</v>
      </c>
      <c r="B40" s="256" t="s">
        <v>910</v>
      </c>
      <c r="C40" s="256" t="s">
        <v>909</v>
      </c>
      <c r="D40" s="256" t="s">
        <v>4</v>
      </c>
      <c r="E40" s="256"/>
    </row>
    <row r="41" spans="1:5" ht="28.8">
      <c r="A41" s="255">
        <v>23</v>
      </c>
      <c r="B41" s="254" t="s">
        <v>908</v>
      </c>
      <c r="C41" s="254" t="s">
        <v>907</v>
      </c>
      <c r="D41" s="254" t="s">
        <v>906</v>
      </c>
      <c r="E41" s="254"/>
    </row>
  </sheetData>
  <conditionalFormatting sqref="A1">
    <cfRule type="containsText" dxfId="49" priority="1" operator="containsText" text="redo">
      <formula>NOT(ISERROR(SEARCH("redo",A1)))</formula>
    </cfRule>
  </conditionalFormatting>
  <hyperlinks>
    <hyperlink ref="C1" location="Introduction!A1" display="Click here to go to introduction" xr:uid="{433D5DD5-BF52-460E-A60D-5C179FD353ED}"/>
  </hyperlinks>
  <pageMargins left="0.70866141732283472" right="0.70866141732283472" top="0.74803149606299213" bottom="0.74803149606299213" header="0.31496062992125984" footer="0.31496062992125984"/>
  <pageSetup scale="47" orientation="landscape" horizontalDpi="300" r:id="rId1"/>
  <rowBreaks count="1" manualBreakCount="1">
    <brk id="23"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8320A3-9129-4017-94F1-377FBAF0981A}">
  <sheetPr codeName="Sheet31">
    <tabColor theme="9" tint="0.59999389629810485"/>
    <pageSetUpPr fitToPage="1"/>
  </sheetPr>
  <dimension ref="A1:AD99"/>
  <sheetViews>
    <sheetView topLeftCell="F1" zoomScale="85" zoomScaleNormal="85" workbookViewId="0">
      <selection activeCell="AA6" sqref="AA6"/>
    </sheetView>
  </sheetViews>
  <sheetFormatPr defaultRowHeight="14.4" customHeight="1" outlineLevelRow="1"/>
  <cols>
    <col min="1" max="1" width="10.6640625" customWidth="1"/>
    <col min="2" max="2" width="11.5546875" customWidth="1"/>
    <col min="4" max="4" width="12.44140625" customWidth="1"/>
    <col min="5" max="5" width="15.6640625" customWidth="1"/>
    <col min="6" max="6" width="8.44140625" customWidth="1"/>
    <col min="8" max="8" width="16.44140625" customWidth="1"/>
    <col min="9" max="9" width="14.77734375" customWidth="1"/>
    <col min="11" max="11" width="13.88671875" customWidth="1"/>
    <col min="14" max="14" width="10.44140625" customWidth="1"/>
    <col min="16" max="16" width="15.5546875" customWidth="1"/>
    <col min="19" max="19" width="16.33203125" customWidth="1"/>
    <col min="21" max="21" width="13.5546875" customWidth="1"/>
    <col min="23" max="23" width="11.33203125" customWidth="1"/>
    <col min="24" max="24" width="13" customWidth="1"/>
    <col min="25" max="25" width="10.21875" customWidth="1"/>
    <col min="26" max="26" width="11" customWidth="1"/>
    <col min="27" max="27" width="10" customWidth="1"/>
    <col min="28" max="28" width="19.44140625" customWidth="1"/>
    <col min="29" max="29" width="10.109375" customWidth="1"/>
    <col min="30" max="30" width="15.33203125" customWidth="1"/>
  </cols>
  <sheetData>
    <row r="1" spans="1:30">
      <c r="A1" s="21" t="s">
        <v>1356</v>
      </c>
      <c r="G1" s="18" t="s">
        <v>21</v>
      </c>
      <c r="W1" s="5" t="s">
        <v>1357</v>
      </c>
    </row>
    <row r="2" spans="1:30">
      <c r="A2" s="353" t="s">
        <v>1358</v>
      </c>
      <c r="B2" s="353"/>
      <c r="C2" s="354"/>
      <c r="D2" s="353"/>
      <c r="E2" s="353"/>
      <c r="F2" s="353"/>
      <c r="G2" s="353"/>
      <c r="H2" s="353"/>
      <c r="I2" s="353"/>
      <c r="J2" s="353"/>
      <c r="K2" s="353"/>
      <c r="L2" s="353"/>
      <c r="M2" s="353"/>
      <c r="N2" s="353"/>
      <c r="O2" s="353"/>
      <c r="P2" s="353"/>
      <c r="Q2" s="353"/>
      <c r="R2" s="353"/>
      <c r="S2" s="353"/>
      <c r="T2" s="353"/>
      <c r="U2" s="353"/>
      <c r="V2" s="353"/>
      <c r="W2" s="2" t="s">
        <v>835</v>
      </c>
      <c r="X2" s="3" t="s">
        <v>1499</v>
      </c>
      <c r="Y2" s="2" t="s">
        <v>889</v>
      </c>
      <c r="Z2" s="3" t="s">
        <v>546</v>
      </c>
      <c r="AA2" s="3" t="s">
        <v>403</v>
      </c>
      <c r="AB2" s="3" t="s">
        <v>888</v>
      </c>
      <c r="AC2" s="3" t="s">
        <v>569</v>
      </c>
      <c r="AD2" s="3" t="s">
        <v>1359</v>
      </c>
    </row>
    <row r="3" spans="1:30">
      <c r="A3" s="355" t="s">
        <v>1360</v>
      </c>
      <c r="B3" s="353" t="s">
        <v>1361</v>
      </c>
      <c r="C3" s="353"/>
      <c r="D3" s="353"/>
      <c r="E3" s="353" t="s">
        <v>1362</v>
      </c>
      <c r="F3" s="353"/>
      <c r="G3" s="353"/>
      <c r="H3" s="353" t="s">
        <v>1363</v>
      </c>
      <c r="I3" s="353"/>
      <c r="J3" s="353"/>
      <c r="K3" s="353" t="s">
        <v>1364</v>
      </c>
      <c r="L3" s="353"/>
      <c r="M3" s="353"/>
      <c r="N3" s="353"/>
      <c r="O3" s="353"/>
      <c r="P3" s="353" t="s">
        <v>1365</v>
      </c>
      <c r="Q3" s="353"/>
      <c r="R3" s="353"/>
      <c r="S3" s="353"/>
      <c r="T3" s="353"/>
      <c r="U3" s="353"/>
      <c r="V3" s="353"/>
      <c r="W3" t="s">
        <v>614</v>
      </c>
      <c r="X3" s="6" t="s">
        <v>698</v>
      </c>
      <c r="Y3" t="s">
        <v>498</v>
      </c>
      <c r="Z3" s="10">
        <v>70000</v>
      </c>
      <c r="AA3" s="252">
        <v>42800</v>
      </c>
      <c r="AB3">
        <v>17</v>
      </c>
      <c r="AC3" t="s">
        <v>556</v>
      </c>
      <c r="AD3" s="27">
        <v>2.94</v>
      </c>
    </row>
    <row r="4" spans="1:30">
      <c r="A4" s="355" t="s">
        <v>307</v>
      </c>
      <c r="B4" s="353" t="s">
        <v>1366</v>
      </c>
      <c r="C4" s="353"/>
      <c r="D4" s="353"/>
      <c r="E4" s="353" t="s">
        <v>1367</v>
      </c>
      <c r="F4" s="353"/>
      <c r="G4" s="353"/>
      <c r="H4" s="353" t="s">
        <v>1368</v>
      </c>
      <c r="I4" s="353"/>
      <c r="J4" s="353"/>
      <c r="K4" s="353" t="s">
        <v>1369</v>
      </c>
      <c r="L4" s="353"/>
      <c r="M4" s="353"/>
      <c r="N4" s="353"/>
      <c r="O4" s="353"/>
      <c r="P4" s="353" t="s">
        <v>1370</v>
      </c>
      <c r="Q4" s="353"/>
      <c r="R4" s="353"/>
      <c r="S4" s="353"/>
      <c r="T4" s="353"/>
      <c r="U4" s="353"/>
      <c r="V4" s="353"/>
      <c r="W4" t="s">
        <v>884</v>
      </c>
      <c r="X4" s="6" t="s">
        <v>698</v>
      </c>
      <c r="Y4" t="s">
        <v>498</v>
      </c>
      <c r="Z4" s="10">
        <v>65000</v>
      </c>
      <c r="AA4" s="252">
        <v>42915</v>
      </c>
      <c r="AB4">
        <v>12</v>
      </c>
      <c r="AC4" t="s">
        <v>1068</v>
      </c>
      <c r="AD4" s="27">
        <v>2.6</v>
      </c>
    </row>
    <row r="5" spans="1:30" ht="43.2">
      <c r="A5" s="355" t="s">
        <v>1371</v>
      </c>
      <c r="B5" s="353" t="s">
        <v>1372</v>
      </c>
      <c r="C5" s="353"/>
      <c r="D5" s="353"/>
      <c r="E5" s="356" t="s">
        <v>1373</v>
      </c>
      <c r="F5" s="353"/>
      <c r="G5" s="353"/>
      <c r="H5" s="356" t="s">
        <v>1373</v>
      </c>
      <c r="I5" s="353"/>
      <c r="J5" s="353"/>
      <c r="K5" s="356" t="s">
        <v>1374</v>
      </c>
      <c r="L5" s="353"/>
      <c r="M5" s="353"/>
      <c r="N5" s="353"/>
      <c r="O5" s="353"/>
      <c r="P5" s="356" t="s">
        <v>1375</v>
      </c>
      <c r="Q5" s="353"/>
      <c r="R5" s="353"/>
      <c r="S5" s="353"/>
      <c r="T5" s="353"/>
      <c r="U5" s="353"/>
      <c r="V5" s="353"/>
      <c r="W5" t="s">
        <v>616</v>
      </c>
      <c r="X5" s="6" t="s">
        <v>887</v>
      </c>
      <c r="Y5" t="s">
        <v>882</v>
      </c>
      <c r="Z5" s="10">
        <v>70000</v>
      </c>
      <c r="AA5" s="252">
        <v>42860</v>
      </c>
      <c r="AB5">
        <v>9</v>
      </c>
      <c r="AC5" t="s">
        <v>556</v>
      </c>
      <c r="AD5" s="27">
        <v>4.76</v>
      </c>
    </row>
    <row r="6" spans="1:30" ht="4.8" customHeight="1">
      <c r="A6" s="353"/>
      <c r="B6" s="353"/>
      <c r="C6" s="353"/>
      <c r="D6" s="353"/>
      <c r="E6" s="353"/>
      <c r="F6" s="353"/>
      <c r="G6" s="353"/>
      <c r="H6" s="353"/>
      <c r="I6" s="353"/>
      <c r="J6" s="353"/>
      <c r="K6" s="353"/>
      <c r="L6" s="353"/>
      <c r="M6" s="353"/>
      <c r="N6" s="353"/>
      <c r="O6" s="353"/>
      <c r="P6" s="353"/>
      <c r="Q6" s="353"/>
      <c r="R6" s="353"/>
      <c r="S6" s="353"/>
      <c r="T6" s="353"/>
      <c r="U6" s="353"/>
      <c r="V6" s="353"/>
      <c r="W6" t="s">
        <v>576</v>
      </c>
      <c r="X6" s="6" t="s">
        <v>881</v>
      </c>
      <c r="Y6" t="s">
        <v>498</v>
      </c>
      <c r="Z6" s="10">
        <v>35000</v>
      </c>
      <c r="AA6" s="252">
        <v>42791</v>
      </c>
      <c r="AB6">
        <v>23</v>
      </c>
      <c r="AC6" t="s">
        <v>556</v>
      </c>
      <c r="AD6" s="27">
        <v>1.2949999999999999</v>
      </c>
    </row>
    <row r="7" spans="1:30">
      <c r="A7" s="357">
        <v>6</v>
      </c>
      <c r="B7" s="355" t="s">
        <v>1376</v>
      </c>
      <c r="C7" s="353"/>
      <c r="D7" s="353"/>
      <c r="E7" s="353"/>
      <c r="F7" s="353"/>
      <c r="G7" s="355">
        <v>7</v>
      </c>
      <c r="H7" s="355" t="s">
        <v>1377</v>
      </c>
      <c r="I7" s="353"/>
      <c r="J7" s="353"/>
      <c r="K7" s="353"/>
      <c r="L7" s="353"/>
      <c r="M7" s="353"/>
      <c r="N7" s="353"/>
      <c r="O7" s="353"/>
      <c r="P7" s="353"/>
      <c r="Q7" s="353"/>
      <c r="R7" s="353"/>
      <c r="S7" s="353"/>
      <c r="T7" s="353"/>
      <c r="U7" s="353"/>
      <c r="V7" s="353"/>
      <c r="W7" t="s">
        <v>614</v>
      </c>
      <c r="X7" s="6" t="s">
        <v>886</v>
      </c>
      <c r="Y7" t="s">
        <v>502</v>
      </c>
      <c r="Z7" s="10">
        <v>40000</v>
      </c>
      <c r="AA7" s="252">
        <v>42824</v>
      </c>
      <c r="AB7">
        <v>18</v>
      </c>
      <c r="AC7" t="s">
        <v>556</v>
      </c>
      <c r="AD7" s="27">
        <v>1.72</v>
      </c>
    </row>
    <row r="8" spans="1:30">
      <c r="A8" s="358" t="s">
        <v>1378</v>
      </c>
      <c r="B8" s="353" t="s">
        <v>1379</v>
      </c>
      <c r="C8" s="353"/>
      <c r="D8" s="353"/>
      <c r="E8" s="353"/>
      <c r="F8" s="353"/>
      <c r="G8" s="358" t="s">
        <v>1378</v>
      </c>
      <c r="H8" s="353" t="s">
        <v>1380</v>
      </c>
      <c r="I8" s="353"/>
      <c r="J8" s="353"/>
      <c r="K8" s="353"/>
      <c r="L8" s="353"/>
      <c r="M8" s="353"/>
      <c r="N8" s="353"/>
      <c r="O8" s="353"/>
      <c r="P8" s="353"/>
      <c r="Q8" s="353"/>
      <c r="R8" s="353"/>
      <c r="S8" s="353"/>
      <c r="T8" s="353"/>
      <c r="U8" s="353"/>
      <c r="V8" s="353"/>
      <c r="W8" t="s">
        <v>884</v>
      </c>
      <c r="X8" s="6" t="s">
        <v>886</v>
      </c>
      <c r="Y8" t="s">
        <v>882</v>
      </c>
      <c r="Z8" s="10">
        <v>40000</v>
      </c>
      <c r="AA8" s="252">
        <v>42773</v>
      </c>
      <c r="AB8">
        <v>13</v>
      </c>
      <c r="AC8" t="s">
        <v>1068</v>
      </c>
      <c r="AD8" s="27">
        <v>3.24</v>
      </c>
    </row>
    <row r="9" spans="1:30">
      <c r="A9" s="358" t="s">
        <v>1381</v>
      </c>
      <c r="B9" s="353" t="s">
        <v>1382</v>
      </c>
      <c r="C9" s="353"/>
      <c r="D9" s="353"/>
      <c r="E9" s="353"/>
      <c r="F9" s="353"/>
      <c r="G9" s="358" t="s">
        <v>1381</v>
      </c>
      <c r="H9" s="353" t="s">
        <v>1383</v>
      </c>
      <c r="I9" s="353"/>
      <c r="J9" s="353"/>
      <c r="K9" s="353"/>
      <c r="L9" s="353"/>
      <c r="M9" s="353"/>
      <c r="N9" s="353"/>
      <c r="O9" s="353"/>
      <c r="P9" s="353"/>
      <c r="Q9" s="353"/>
      <c r="R9" s="353"/>
      <c r="S9" s="353"/>
      <c r="T9" s="353"/>
      <c r="U9" s="353"/>
      <c r="V9" s="353"/>
      <c r="W9" t="s">
        <v>614</v>
      </c>
      <c r="X9" s="6" t="s">
        <v>698</v>
      </c>
      <c r="Y9" t="s">
        <v>880</v>
      </c>
      <c r="Z9" s="10">
        <v>70000</v>
      </c>
      <c r="AA9" s="252">
        <v>42798</v>
      </c>
      <c r="AB9">
        <v>16</v>
      </c>
      <c r="AC9" t="s">
        <v>556</v>
      </c>
      <c r="AD9" s="27">
        <v>2.31</v>
      </c>
    </row>
    <row r="10" spans="1:30">
      <c r="A10" s="358" t="s">
        <v>1143</v>
      </c>
      <c r="B10" s="353" t="s">
        <v>1384</v>
      </c>
      <c r="C10" s="353"/>
      <c r="D10" s="353"/>
      <c r="E10" s="353"/>
      <c r="F10" s="353"/>
      <c r="G10" s="358" t="s">
        <v>1143</v>
      </c>
      <c r="H10" s="353" t="s">
        <v>1385</v>
      </c>
      <c r="I10" s="353"/>
      <c r="J10" s="353"/>
      <c r="K10" s="353"/>
      <c r="L10" s="353"/>
      <c r="M10" s="353"/>
      <c r="N10" s="353"/>
      <c r="O10" s="353"/>
      <c r="P10" s="353"/>
      <c r="Q10" s="353"/>
      <c r="R10" s="353"/>
      <c r="S10" s="353"/>
      <c r="T10" s="353"/>
      <c r="U10" s="353"/>
      <c r="V10" s="353"/>
      <c r="W10" t="s">
        <v>616</v>
      </c>
      <c r="X10" s="6" t="s">
        <v>881</v>
      </c>
      <c r="Y10" t="s">
        <v>880</v>
      </c>
      <c r="Z10" s="10">
        <v>40000</v>
      </c>
      <c r="AA10" s="252">
        <v>42951</v>
      </c>
      <c r="AB10">
        <v>8</v>
      </c>
      <c r="AC10" t="s">
        <v>556</v>
      </c>
      <c r="AD10" s="27">
        <v>1.56</v>
      </c>
    </row>
    <row r="11" spans="1:30">
      <c r="A11" s="367" t="s">
        <v>1386</v>
      </c>
      <c r="B11" s="366"/>
      <c r="C11" s="366"/>
      <c r="D11" s="366"/>
      <c r="E11" s="366"/>
      <c r="F11" s="366"/>
      <c r="G11" s="366"/>
      <c r="H11" s="366"/>
      <c r="I11" s="366"/>
      <c r="J11" s="366"/>
      <c r="K11" s="366"/>
      <c r="L11" s="366"/>
      <c r="M11" s="366"/>
      <c r="N11" s="366"/>
      <c r="O11" s="366"/>
      <c r="P11" s="366"/>
      <c r="Q11" s="366"/>
      <c r="R11" s="366"/>
      <c r="S11" s="366"/>
      <c r="T11" s="366"/>
      <c r="U11" s="366"/>
      <c r="V11" s="366"/>
      <c r="W11" t="s">
        <v>616</v>
      </c>
      <c r="X11" s="6" t="s">
        <v>881</v>
      </c>
      <c r="Y11" t="s">
        <v>885</v>
      </c>
      <c r="Z11" s="10">
        <v>45000</v>
      </c>
      <c r="AA11" s="252">
        <v>42961</v>
      </c>
      <c r="AB11">
        <v>6</v>
      </c>
      <c r="AC11" t="s">
        <v>556</v>
      </c>
      <c r="AD11" s="27">
        <v>2.4750000000000001</v>
      </c>
    </row>
    <row r="12" spans="1:30">
      <c r="A12" s="366"/>
      <c r="B12" s="366"/>
      <c r="C12" s="366"/>
      <c r="D12" s="366"/>
      <c r="E12" s="366"/>
      <c r="F12" s="366"/>
      <c r="G12" s="366"/>
      <c r="H12" s="366"/>
      <c r="I12" s="366"/>
      <c r="J12" s="366"/>
      <c r="K12" s="366"/>
      <c r="L12" s="366"/>
      <c r="M12" s="366"/>
      <c r="N12" s="366"/>
      <c r="O12" s="366"/>
      <c r="P12" s="366"/>
      <c r="Q12" s="366"/>
      <c r="R12" s="366"/>
      <c r="S12" s="366"/>
      <c r="T12" s="366"/>
      <c r="U12" s="366"/>
      <c r="V12" s="366"/>
      <c r="W12" t="s">
        <v>576</v>
      </c>
      <c r="X12" t="s">
        <v>698</v>
      </c>
      <c r="Y12" t="s">
        <v>885</v>
      </c>
      <c r="Z12" s="10">
        <v>30000</v>
      </c>
      <c r="AA12" s="252">
        <v>42934</v>
      </c>
      <c r="AB12">
        <v>13</v>
      </c>
      <c r="AC12" t="s">
        <v>556</v>
      </c>
      <c r="AD12" s="27">
        <v>0.99</v>
      </c>
    </row>
    <row r="13" spans="1:30">
      <c r="A13" s="366"/>
      <c r="B13" s="366"/>
      <c r="C13" s="366"/>
      <c r="D13" s="366"/>
      <c r="E13" s="366"/>
      <c r="F13" s="366"/>
      <c r="G13" s="366"/>
      <c r="H13" s="366"/>
      <c r="I13" s="366"/>
      <c r="J13" s="366"/>
      <c r="K13" s="366"/>
      <c r="L13" s="366"/>
      <c r="M13" s="366"/>
      <c r="N13" s="366"/>
      <c r="O13" s="366"/>
      <c r="P13" s="366"/>
      <c r="Q13" s="366"/>
      <c r="R13" s="366"/>
      <c r="S13" s="366"/>
      <c r="T13" s="366"/>
      <c r="U13" s="366"/>
      <c r="V13" s="366"/>
      <c r="W13" t="s">
        <v>616</v>
      </c>
      <c r="X13" s="6" t="s">
        <v>887</v>
      </c>
      <c r="Y13" t="s">
        <v>498</v>
      </c>
      <c r="Z13" s="10">
        <v>80000</v>
      </c>
      <c r="AA13" s="252">
        <v>42782</v>
      </c>
      <c r="AB13">
        <v>11</v>
      </c>
      <c r="AC13" t="s">
        <v>556</v>
      </c>
      <c r="AD13" s="27">
        <v>4.4800000000000004</v>
      </c>
    </row>
    <row r="14" spans="1:30">
      <c r="A14" s="366"/>
      <c r="B14" s="366"/>
      <c r="C14" s="366"/>
      <c r="D14" s="366"/>
      <c r="E14" s="366"/>
      <c r="F14" s="366"/>
      <c r="G14" s="366"/>
      <c r="H14" s="366"/>
      <c r="I14" s="366"/>
      <c r="J14" s="366"/>
      <c r="K14" s="366"/>
      <c r="L14" s="366"/>
      <c r="M14" s="366"/>
      <c r="N14" s="366"/>
      <c r="O14" s="366"/>
      <c r="P14" s="366"/>
      <c r="Q14" s="366"/>
      <c r="R14" s="366"/>
      <c r="S14" s="366"/>
      <c r="T14" s="366"/>
      <c r="U14" s="366"/>
      <c r="V14" s="366"/>
      <c r="W14" t="s">
        <v>884</v>
      </c>
      <c r="X14" t="s">
        <v>886</v>
      </c>
      <c r="Y14" t="s">
        <v>885</v>
      </c>
      <c r="Z14" s="10">
        <v>20000</v>
      </c>
      <c r="AA14" s="252">
        <v>42966</v>
      </c>
      <c r="AB14">
        <v>14</v>
      </c>
      <c r="AC14" t="s">
        <v>1068</v>
      </c>
      <c r="AD14" s="27">
        <v>1.58</v>
      </c>
    </row>
    <row r="15" spans="1:30">
      <c r="A15" s="366"/>
      <c r="B15" s="366"/>
      <c r="C15" s="366"/>
      <c r="D15" s="366"/>
      <c r="E15" s="366"/>
      <c r="F15" s="366"/>
      <c r="G15" s="366"/>
      <c r="H15" s="366"/>
      <c r="I15" s="366"/>
      <c r="J15" s="366"/>
      <c r="K15" s="366"/>
      <c r="L15" s="366"/>
      <c r="M15" s="366"/>
      <c r="N15" s="366"/>
      <c r="O15" s="366"/>
      <c r="P15" s="366"/>
      <c r="Q15" s="366"/>
      <c r="R15" s="366"/>
      <c r="S15" s="366"/>
      <c r="T15" s="366"/>
      <c r="U15" s="366"/>
      <c r="V15" s="366"/>
      <c r="W15" t="s">
        <v>884</v>
      </c>
      <c r="X15" s="6" t="s">
        <v>883</v>
      </c>
      <c r="Y15" t="s">
        <v>502</v>
      </c>
      <c r="Z15" s="10">
        <v>45000</v>
      </c>
      <c r="AA15" s="252">
        <v>42976</v>
      </c>
      <c r="AB15">
        <v>14</v>
      </c>
      <c r="AC15" t="s">
        <v>1068</v>
      </c>
      <c r="AD15" s="27">
        <v>3.4649999999999999</v>
      </c>
    </row>
    <row r="16" spans="1:30">
      <c r="A16" s="366"/>
      <c r="B16" s="366"/>
      <c r="C16" s="366"/>
      <c r="D16" s="366"/>
      <c r="E16" s="366"/>
      <c r="F16" s="366"/>
      <c r="G16" s="366"/>
      <c r="H16" s="366"/>
      <c r="I16" s="366"/>
      <c r="J16" s="366"/>
      <c r="K16" s="366"/>
      <c r="L16" s="366"/>
      <c r="M16" s="366"/>
      <c r="N16" s="366"/>
      <c r="O16" s="366"/>
      <c r="P16" s="366"/>
      <c r="Q16" s="366"/>
      <c r="R16" s="366"/>
      <c r="S16" s="366"/>
      <c r="T16" s="366"/>
      <c r="U16" s="366"/>
      <c r="V16" s="366"/>
      <c r="W16" t="s">
        <v>614</v>
      </c>
      <c r="X16" t="s">
        <v>883</v>
      </c>
      <c r="Y16" t="s">
        <v>882</v>
      </c>
      <c r="Z16" s="10">
        <v>75000</v>
      </c>
      <c r="AA16" s="252">
        <v>42932</v>
      </c>
      <c r="AB16">
        <v>13</v>
      </c>
      <c r="AC16" t="s">
        <v>556</v>
      </c>
      <c r="AD16" s="27">
        <v>3.15</v>
      </c>
    </row>
    <row r="17" spans="1:30">
      <c r="A17" s="366"/>
      <c r="B17" s="366"/>
      <c r="C17" s="366"/>
      <c r="D17" s="366"/>
      <c r="E17" s="366"/>
      <c r="F17" s="366"/>
      <c r="G17" s="366"/>
      <c r="H17" s="366"/>
      <c r="I17" s="366"/>
      <c r="J17" s="366"/>
      <c r="K17" s="366"/>
      <c r="L17" s="366"/>
      <c r="M17" s="366"/>
      <c r="N17" s="366"/>
      <c r="O17" s="366"/>
      <c r="P17" s="366"/>
      <c r="Q17" s="366"/>
      <c r="R17" s="366"/>
      <c r="S17" s="366"/>
      <c r="T17" s="366"/>
      <c r="U17" s="366"/>
      <c r="V17" s="366"/>
      <c r="W17" t="s">
        <v>576</v>
      </c>
      <c r="X17" s="6" t="s">
        <v>881</v>
      </c>
      <c r="Y17" t="s">
        <v>880</v>
      </c>
      <c r="Z17" s="10">
        <v>45000</v>
      </c>
      <c r="AA17" s="252">
        <v>42836</v>
      </c>
      <c r="AB17">
        <v>24</v>
      </c>
      <c r="AC17" t="s">
        <v>556</v>
      </c>
      <c r="AD17" s="27">
        <v>3.7349999999999999</v>
      </c>
    </row>
    <row r="18" spans="1:30">
      <c r="A18" s="366"/>
      <c r="B18" s="366"/>
      <c r="C18" s="366"/>
      <c r="D18" s="366"/>
      <c r="E18" s="366"/>
      <c r="F18" s="366"/>
      <c r="G18" s="366"/>
      <c r="H18" s="366"/>
      <c r="I18" s="366"/>
      <c r="J18" s="366"/>
      <c r="K18" s="366"/>
      <c r="L18" s="366"/>
      <c r="M18" s="366"/>
      <c r="N18" s="366"/>
      <c r="O18" s="366"/>
      <c r="P18" s="366"/>
      <c r="Q18" s="366"/>
      <c r="R18" s="366"/>
      <c r="S18" s="366"/>
      <c r="T18" s="366"/>
      <c r="U18" s="366"/>
      <c r="V18" s="366"/>
      <c r="W18" t="s">
        <v>576</v>
      </c>
      <c r="X18" t="s">
        <v>698</v>
      </c>
      <c r="Y18" t="s">
        <v>880</v>
      </c>
      <c r="Z18" s="10">
        <v>30000</v>
      </c>
      <c r="AA18" s="75">
        <v>42857</v>
      </c>
      <c r="AB18">
        <v>20</v>
      </c>
      <c r="AC18" t="s">
        <v>556</v>
      </c>
      <c r="AD18" s="27">
        <v>2.0699999999999998</v>
      </c>
    </row>
    <row r="19" spans="1:30">
      <c r="A19" s="366"/>
      <c r="B19" s="366"/>
      <c r="C19" s="366"/>
      <c r="D19" s="366"/>
      <c r="E19" s="366"/>
      <c r="F19" s="366"/>
      <c r="G19" s="366"/>
      <c r="H19" s="366"/>
      <c r="I19" s="366"/>
      <c r="J19" s="366"/>
      <c r="K19" s="366"/>
      <c r="L19" s="366"/>
      <c r="M19" s="366"/>
      <c r="N19" s="366"/>
      <c r="O19" s="366"/>
      <c r="P19" s="366"/>
      <c r="Q19" s="366"/>
      <c r="R19" s="366"/>
      <c r="S19" s="366"/>
      <c r="T19" s="366"/>
      <c r="U19" s="366"/>
      <c r="V19" s="366"/>
      <c r="W19" t="s">
        <v>614</v>
      </c>
      <c r="X19" t="s">
        <v>698</v>
      </c>
      <c r="Y19" t="s">
        <v>880</v>
      </c>
      <c r="Z19" s="10">
        <v>100000</v>
      </c>
      <c r="AA19" s="75">
        <v>42856</v>
      </c>
      <c r="AB19">
        <v>4</v>
      </c>
      <c r="AC19" t="s">
        <v>556</v>
      </c>
      <c r="AD19" s="27">
        <v>5.3</v>
      </c>
    </row>
    <row r="20" spans="1:30">
      <c r="A20" s="366"/>
      <c r="B20" s="366"/>
      <c r="C20" s="366"/>
      <c r="D20" s="366"/>
      <c r="E20" s="366"/>
      <c r="F20" s="366"/>
      <c r="G20" s="366"/>
      <c r="H20" s="366"/>
      <c r="I20" s="366"/>
      <c r="J20" s="366"/>
      <c r="K20" s="366"/>
      <c r="L20" s="366"/>
      <c r="M20" s="366"/>
      <c r="N20" s="366"/>
      <c r="O20" s="366"/>
      <c r="P20" s="366"/>
      <c r="Q20" s="366"/>
      <c r="R20" s="366"/>
      <c r="S20" s="366"/>
      <c r="T20" s="366"/>
      <c r="U20" s="366"/>
      <c r="V20" s="366"/>
      <c r="W20" t="s">
        <v>576</v>
      </c>
      <c r="X20" t="s">
        <v>886</v>
      </c>
      <c r="Y20" t="s">
        <v>498</v>
      </c>
      <c r="Z20" s="10">
        <v>25000</v>
      </c>
      <c r="AA20" s="75">
        <v>42833</v>
      </c>
      <c r="AB20">
        <v>12</v>
      </c>
      <c r="AC20" t="s">
        <v>556</v>
      </c>
      <c r="AD20" s="27">
        <v>1.85</v>
      </c>
    </row>
    <row r="21" spans="1:30">
      <c r="A21" s="366"/>
      <c r="B21" s="366"/>
      <c r="C21" s="366"/>
      <c r="D21" s="366"/>
      <c r="E21" s="366"/>
      <c r="F21" s="366"/>
      <c r="G21" s="366"/>
      <c r="H21" s="366"/>
      <c r="I21" s="366"/>
      <c r="J21" s="366"/>
      <c r="K21" s="366"/>
      <c r="L21" s="366"/>
      <c r="M21" s="366"/>
      <c r="N21" s="366"/>
      <c r="O21" s="366"/>
      <c r="P21" s="366"/>
      <c r="Q21" s="366"/>
      <c r="R21" s="366"/>
      <c r="S21" s="366"/>
      <c r="T21" s="366"/>
      <c r="U21" s="366"/>
      <c r="V21" s="366"/>
      <c r="W21" t="s">
        <v>616</v>
      </c>
      <c r="X21" t="s">
        <v>881</v>
      </c>
      <c r="Y21" t="s">
        <v>882</v>
      </c>
      <c r="Z21" s="10">
        <v>60000</v>
      </c>
      <c r="AA21" s="75">
        <v>42897</v>
      </c>
      <c r="AB21">
        <v>3</v>
      </c>
      <c r="AC21" t="s">
        <v>556</v>
      </c>
      <c r="AD21" s="27">
        <v>4.32</v>
      </c>
    </row>
    <row r="22" spans="1:30">
      <c r="A22" s="366"/>
      <c r="B22" s="366"/>
      <c r="C22" s="366"/>
      <c r="D22" s="366"/>
      <c r="E22" s="366"/>
      <c r="F22" s="366"/>
      <c r="G22" s="366"/>
      <c r="H22" s="366"/>
      <c r="I22" s="366"/>
      <c r="J22" s="366"/>
      <c r="K22" s="366"/>
      <c r="L22" s="366"/>
      <c r="M22" s="366"/>
      <c r="N22" s="366"/>
      <c r="O22" s="366"/>
      <c r="P22" s="366"/>
      <c r="Q22" s="366"/>
      <c r="R22" s="366"/>
      <c r="S22" s="366"/>
      <c r="T22" s="366"/>
      <c r="U22" s="366"/>
      <c r="V22" s="366"/>
      <c r="W22" t="s">
        <v>616</v>
      </c>
      <c r="X22" t="s">
        <v>698</v>
      </c>
      <c r="Y22" t="s">
        <v>502</v>
      </c>
      <c r="Z22" s="10">
        <v>75000</v>
      </c>
      <c r="AA22" s="75">
        <v>42903</v>
      </c>
      <c r="AB22">
        <v>11</v>
      </c>
      <c r="AC22" t="s">
        <v>556</v>
      </c>
      <c r="AD22" s="27">
        <v>3.0750000000000002</v>
      </c>
    </row>
    <row r="23" spans="1:30">
      <c r="A23" s="366"/>
      <c r="B23" s="366"/>
      <c r="C23" s="366"/>
      <c r="D23" s="366"/>
      <c r="E23" s="366"/>
      <c r="F23" s="366"/>
      <c r="G23" s="366"/>
      <c r="H23" s="366"/>
      <c r="I23" s="366"/>
      <c r="J23" s="366"/>
      <c r="K23" s="366"/>
      <c r="L23" s="366"/>
      <c r="M23" s="366"/>
      <c r="N23" s="366"/>
      <c r="O23" s="366"/>
      <c r="P23" s="366"/>
      <c r="Q23" s="366"/>
      <c r="R23" s="366"/>
      <c r="S23" s="366"/>
      <c r="T23" s="366"/>
      <c r="U23" s="366"/>
      <c r="V23" s="366"/>
      <c r="W23" t="s">
        <v>616</v>
      </c>
      <c r="X23" t="s">
        <v>881</v>
      </c>
      <c r="Y23" t="s">
        <v>885</v>
      </c>
      <c r="Z23" s="10">
        <v>15000</v>
      </c>
      <c r="AA23" s="75">
        <v>42823</v>
      </c>
      <c r="AB23">
        <v>22</v>
      </c>
      <c r="AC23" t="s">
        <v>556</v>
      </c>
      <c r="AD23" s="27">
        <v>0.73499999999999999</v>
      </c>
    </row>
    <row r="24" spans="1:30">
      <c r="A24" s="369" t="s">
        <v>1399</v>
      </c>
      <c r="B24" s="368"/>
      <c r="C24" s="368"/>
      <c r="D24" s="368"/>
      <c r="E24" s="368"/>
      <c r="F24" s="368"/>
      <c r="G24" s="368"/>
      <c r="H24" s="368"/>
      <c r="I24" s="368"/>
      <c r="J24" s="368"/>
      <c r="K24" s="368"/>
      <c r="L24" s="368"/>
      <c r="M24" s="368"/>
      <c r="N24" s="368"/>
      <c r="O24" s="368"/>
      <c r="P24" s="368"/>
      <c r="Q24" s="368"/>
      <c r="R24" s="368"/>
      <c r="S24" s="368"/>
      <c r="T24" s="368"/>
      <c r="U24" s="368"/>
      <c r="V24" s="368"/>
      <c r="W24" t="s">
        <v>614</v>
      </c>
      <c r="X24" t="s">
        <v>886</v>
      </c>
      <c r="Y24" t="s">
        <v>880</v>
      </c>
      <c r="Z24" s="10">
        <v>65000</v>
      </c>
      <c r="AA24" s="75">
        <v>42894</v>
      </c>
      <c r="AB24">
        <v>2</v>
      </c>
      <c r="AC24" t="s">
        <v>556</v>
      </c>
      <c r="AD24" s="27">
        <v>4.42</v>
      </c>
    </row>
    <row r="25" spans="1:30">
      <c r="A25" s="369"/>
      <c r="B25" s="368"/>
      <c r="C25" s="368"/>
      <c r="D25" s="368"/>
      <c r="E25" s="368"/>
      <c r="F25" s="368"/>
      <c r="G25" s="368"/>
      <c r="H25" s="368"/>
      <c r="I25" s="368"/>
      <c r="J25" s="368"/>
      <c r="K25" s="368"/>
      <c r="L25" s="368"/>
      <c r="M25" s="368"/>
      <c r="N25" s="368"/>
      <c r="O25" s="368"/>
      <c r="P25" s="368"/>
      <c r="Q25" s="368"/>
      <c r="R25" s="368"/>
      <c r="S25" s="368"/>
      <c r="T25" s="368"/>
      <c r="U25" s="368"/>
      <c r="V25" s="368"/>
      <c r="W25" t="s">
        <v>614</v>
      </c>
      <c r="X25" t="s">
        <v>883</v>
      </c>
      <c r="Y25" t="s">
        <v>498</v>
      </c>
      <c r="Z25" s="10">
        <v>80000</v>
      </c>
      <c r="AA25" s="75">
        <v>42907</v>
      </c>
      <c r="AB25">
        <v>7</v>
      </c>
      <c r="AC25" t="s">
        <v>556</v>
      </c>
      <c r="AD25" s="27">
        <v>5.52</v>
      </c>
    </row>
    <row r="26" spans="1:30">
      <c r="A26" s="368"/>
      <c r="B26" s="368"/>
      <c r="C26" s="368"/>
      <c r="D26" s="368"/>
      <c r="E26" s="368"/>
      <c r="F26" s="368"/>
      <c r="G26" s="368"/>
      <c r="H26" s="368"/>
      <c r="I26" s="368"/>
      <c r="J26" s="368"/>
      <c r="K26" s="368"/>
      <c r="L26" s="368"/>
      <c r="M26" s="368"/>
      <c r="N26" s="368"/>
      <c r="O26" s="368"/>
      <c r="P26" s="368"/>
      <c r="Q26" s="368"/>
      <c r="R26" s="368"/>
      <c r="S26" s="368"/>
      <c r="T26" s="368"/>
      <c r="U26" s="368"/>
      <c r="V26" s="368"/>
      <c r="W26" t="s">
        <v>614</v>
      </c>
      <c r="X26" t="s">
        <v>881</v>
      </c>
      <c r="Y26" t="s">
        <v>880</v>
      </c>
      <c r="Z26" s="10">
        <v>85000</v>
      </c>
      <c r="AA26" s="75">
        <v>42819</v>
      </c>
      <c r="AB26">
        <v>2</v>
      </c>
      <c r="AC26" t="s">
        <v>556</v>
      </c>
      <c r="AD26" s="27">
        <v>3.4849999999999999</v>
      </c>
    </row>
    <row r="27" spans="1:30">
      <c r="A27" s="368"/>
      <c r="B27" s="368"/>
      <c r="C27" s="368"/>
      <c r="D27" s="368"/>
      <c r="E27" s="368"/>
      <c r="F27" s="368"/>
      <c r="G27" s="368"/>
      <c r="H27" s="368"/>
      <c r="I27" s="368"/>
      <c r="J27" s="368"/>
      <c r="K27" s="368"/>
      <c r="L27" s="368"/>
      <c r="M27" s="368"/>
      <c r="N27" s="368"/>
      <c r="O27" s="368"/>
      <c r="P27" s="368"/>
      <c r="Q27" s="368"/>
      <c r="R27" s="368"/>
      <c r="S27" s="368"/>
      <c r="T27" s="368"/>
      <c r="U27" s="368"/>
      <c r="V27" s="368"/>
      <c r="W27" t="s">
        <v>616</v>
      </c>
      <c r="X27" t="s">
        <v>881</v>
      </c>
      <c r="Y27" t="s">
        <v>882</v>
      </c>
      <c r="Z27" s="10">
        <v>95000</v>
      </c>
      <c r="AA27" s="75">
        <v>42954</v>
      </c>
      <c r="AB27">
        <v>21</v>
      </c>
      <c r="AC27" t="s">
        <v>556</v>
      </c>
      <c r="AD27" s="27">
        <v>5.51</v>
      </c>
    </row>
    <row r="28" spans="1:30">
      <c r="A28" s="368"/>
      <c r="B28" s="368"/>
      <c r="C28" s="368"/>
      <c r="D28" s="368"/>
      <c r="E28" s="368"/>
      <c r="F28" s="368"/>
      <c r="G28" s="368"/>
      <c r="H28" s="368"/>
      <c r="I28" s="368"/>
      <c r="J28" s="368"/>
      <c r="K28" s="368"/>
      <c r="L28" s="368"/>
      <c r="M28" s="368"/>
      <c r="N28" s="368"/>
      <c r="O28" s="368"/>
      <c r="P28" s="368"/>
      <c r="Q28" s="368"/>
      <c r="R28" s="368"/>
      <c r="S28" s="368"/>
      <c r="T28" s="368"/>
      <c r="U28" s="368"/>
      <c r="V28" s="368"/>
      <c r="W28" t="s">
        <v>616</v>
      </c>
      <c r="X28" t="s">
        <v>698</v>
      </c>
      <c r="Y28" t="s">
        <v>885</v>
      </c>
      <c r="Z28" s="10">
        <v>80000</v>
      </c>
      <c r="AA28" s="75">
        <v>42867</v>
      </c>
      <c r="AB28">
        <v>18</v>
      </c>
      <c r="AC28" t="s">
        <v>556</v>
      </c>
      <c r="AD28" s="27">
        <v>2.64</v>
      </c>
    </row>
    <row r="29" spans="1:30">
      <c r="A29" s="368"/>
      <c r="B29" s="368"/>
      <c r="C29" s="368"/>
      <c r="D29" s="368"/>
      <c r="E29" s="368"/>
      <c r="F29" s="368"/>
      <c r="G29" s="368"/>
      <c r="H29" s="368"/>
      <c r="I29" s="368"/>
      <c r="J29" s="368"/>
      <c r="K29" s="368"/>
      <c r="L29" s="368"/>
      <c r="M29" s="368"/>
      <c r="N29" s="368"/>
      <c r="O29" s="368"/>
      <c r="P29" s="368"/>
      <c r="Q29" s="368"/>
      <c r="R29" s="368"/>
      <c r="S29" s="368"/>
      <c r="T29" s="368"/>
      <c r="U29" s="368"/>
      <c r="V29" s="368"/>
      <c r="W29" s="5"/>
    </row>
    <row r="30" spans="1:30">
      <c r="A30" s="368"/>
      <c r="B30" s="368"/>
      <c r="C30" s="368"/>
      <c r="D30" s="368"/>
      <c r="E30" s="368"/>
      <c r="F30" s="368"/>
      <c r="G30" s="368"/>
      <c r="H30" s="368"/>
      <c r="I30" s="368"/>
      <c r="J30" s="368"/>
      <c r="K30" s="368"/>
      <c r="L30" s="368"/>
      <c r="M30" s="368"/>
      <c r="N30" s="368"/>
      <c r="O30" s="368"/>
      <c r="P30" s="368"/>
      <c r="Q30" s="368"/>
      <c r="R30" s="368"/>
      <c r="S30" s="368"/>
      <c r="T30" s="368"/>
      <c r="U30" s="368"/>
      <c r="V30" s="368"/>
      <c r="W30" s="5"/>
    </row>
    <row r="31" spans="1:30">
      <c r="A31" s="368"/>
      <c r="B31" s="368"/>
      <c r="C31" s="368"/>
      <c r="D31" s="368"/>
      <c r="E31" s="368"/>
      <c r="F31" s="368"/>
      <c r="G31" s="368"/>
      <c r="H31" s="368"/>
      <c r="I31" s="368"/>
      <c r="J31" s="368"/>
      <c r="K31" s="368"/>
      <c r="L31" s="368"/>
      <c r="M31" s="368"/>
      <c r="N31" s="368"/>
      <c r="O31" s="368"/>
      <c r="P31" s="368"/>
      <c r="Q31" s="368"/>
      <c r="R31" s="368"/>
      <c r="S31" s="368"/>
      <c r="T31" s="368"/>
      <c r="U31" s="368"/>
      <c r="V31" s="368"/>
      <c r="W31" s="5"/>
    </row>
    <row r="32" spans="1:30">
      <c r="A32" s="368"/>
      <c r="B32" s="368"/>
      <c r="C32" s="368"/>
      <c r="D32" s="368"/>
      <c r="E32" s="368"/>
      <c r="F32" s="368"/>
      <c r="G32" s="368"/>
      <c r="H32" s="368"/>
      <c r="I32" s="368"/>
      <c r="J32" s="368"/>
      <c r="K32" s="368"/>
      <c r="L32" s="368"/>
      <c r="M32" s="368"/>
      <c r="N32" s="368"/>
      <c r="O32" s="368"/>
      <c r="P32" s="368"/>
      <c r="Q32" s="368"/>
      <c r="R32" s="368"/>
      <c r="S32" s="368"/>
      <c r="T32" s="368"/>
      <c r="U32" s="368"/>
      <c r="V32" s="368"/>
      <c r="W32" s="5"/>
    </row>
    <row r="33" spans="1:23">
      <c r="A33" s="368"/>
      <c r="B33" s="368"/>
      <c r="C33" s="368"/>
      <c r="D33" s="368"/>
      <c r="E33" s="368"/>
      <c r="F33" s="368"/>
      <c r="G33" s="368"/>
      <c r="H33" s="368"/>
      <c r="I33" s="368"/>
      <c r="J33" s="368"/>
      <c r="K33" s="368"/>
      <c r="L33" s="368"/>
      <c r="M33" s="368"/>
      <c r="N33" s="368"/>
      <c r="O33" s="368"/>
      <c r="P33" s="368"/>
      <c r="Q33" s="368"/>
      <c r="R33" s="368"/>
      <c r="S33" s="368"/>
      <c r="T33" s="368"/>
      <c r="U33" s="368"/>
      <c r="V33" s="368"/>
      <c r="W33" s="5"/>
    </row>
    <row r="34" spans="1:23">
      <c r="A34" s="368"/>
      <c r="B34" s="368"/>
      <c r="C34" s="368"/>
      <c r="D34" s="368"/>
      <c r="E34" s="368"/>
      <c r="F34" s="368"/>
      <c r="G34" s="368"/>
      <c r="H34" s="368"/>
      <c r="I34" s="368"/>
      <c r="J34" s="368"/>
      <c r="K34" s="368"/>
      <c r="L34" s="368"/>
      <c r="M34" s="368"/>
      <c r="N34" s="368"/>
      <c r="O34" s="368"/>
      <c r="P34" s="368"/>
      <c r="Q34" s="368"/>
      <c r="R34" s="368"/>
      <c r="S34" s="368"/>
      <c r="T34" s="368"/>
      <c r="U34" s="368"/>
      <c r="V34" s="368"/>
      <c r="W34" s="5"/>
    </row>
    <row r="35" spans="1:23">
      <c r="A35" s="368"/>
      <c r="B35" s="368"/>
      <c r="C35" s="368"/>
      <c r="D35" s="368"/>
      <c r="E35" s="368"/>
      <c r="F35" s="368"/>
      <c r="G35" s="368"/>
      <c r="H35" s="368"/>
      <c r="I35" s="368"/>
      <c r="J35" s="368"/>
      <c r="K35" s="368"/>
      <c r="L35" s="368"/>
      <c r="M35" s="368"/>
      <c r="N35" s="368"/>
      <c r="O35" s="368"/>
      <c r="P35" s="368"/>
      <c r="Q35" s="368"/>
      <c r="R35" s="368"/>
      <c r="S35" s="368"/>
      <c r="T35" s="368"/>
      <c r="U35" s="368"/>
      <c r="V35" s="368"/>
      <c r="W35" s="5"/>
    </row>
    <row r="36" spans="1:23">
      <c r="A36" s="368"/>
      <c r="B36" s="368"/>
      <c r="C36" s="368"/>
      <c r="D36" s="368"/>
      <c r="E36" s="368"/>
      <c r="F36" s="368"/>
      <c r="G36" s="368"/>
      <c r="H36" s="368"/>
      <c r="I36" s="368"/>
      <c r="J36" s="368"/>
      <c r="K36" s="368"/>
      <c r="L36" s="368"/>
      <c r="M36" s="368"/>
      <c r="N36" s="368"/>
      <c r="O36" s="368"/>
      <c r="P36" s="368"/>
      <c r="Q36" s="368"/>
      <c r="R36" s="368"/>
      <c r="S36" s="368"/>
      <c r="T36" s="368"/>
      <c r="U36" s="368"/>
      <c r="V36" s="368"/>
      <c r="W36" s="5"/>
    </row>
    <row r="37" spans="1:23">
      <c r="A37" s="368"/>
      <c r="B37" s="368"/>
      <c r="C37" s="368"/>
      <c r="D37" s="368"/>
      <c r="E37" s="368"/>
      <c r="F37" s="368"/>
      <c r="G37" s="368"/>
      <c r="H37" s="368"/>
      <c r="I37" s="368"/>
      <c r="J37" s="368"/>
      <c r="K37" s="368"/>
      <c r="L37" s="368"/>
      <c r="M37" s="368"/>
      <c r="N37" s="368"/>
      <c r="O37" s="368"/>
      <c r="P37" s="368"/>
      <c r="Q37" s="368"/>
      <c r="R37" s="368"/>
      <c r="S37" s="368"/>
      <c r="T37" s="368"/>
      <c r="U37" s="368"/>
      <c r="V37" s="368"/>
      <c r="W37" s="5"/>
    </row>
    <row r="38" spans="1:23">
      <c r="A38" s="368"/>
      <c r="B38" s="368"/>
      <c r="C38" s="368"/>
      <c r="D38" s="368"/>
      <c r="E38" s="368"/>
      <c r="F38" s="368"/>
      <c r="G38" s="368"/>
      <c r="H38" s="368"/>
      <c r="I38" s="368"/>
      <c r="J38" s="368"/>
      <c r="K38" s="368"/>
      <c r="L38" s="368"/>
      <c r="M38" s="368"/>
      <c r="N38" s="368"/>
      <c r="O38" s="368"/>
      <c r="P38" s="368"/>
      <c r="Q38" s="368"/>
      <c r="R38" s="368"/>
      <c r="S38" s="368"/>
      <c r="T38" s="368"/>
      <c r="U38" s="368"/>
      <c r="V38" s="368"/>
      <c r="W38" s="5"/>
    </row>
    <row r="39" spans="1:23">
      <c r="A39" s="368"/>
      <c r="B39" s="368"/>
      <c r="C39" s="368"/>
      <c r="D39" s="368"/>
      <c r="E39" s="368"/>
      <c r="F39" s="368"/>
      <c r="G39" s="368"/>
      <c r="H39" s="368"/>
      <c r="I39" s="368"/>
      <c r="J39" s="368"/>
      <c r="K39" s="368"/>
      <c r="L39" s="368"/>
      <c r="M39" s="368"/>
      <c r="N39" s="368"/>
      <c r="O39" s="368"/>
      <c r="P39" s="368"/>
      <c r="Q39" s="368"/>
      <c r="R39" s="368"/>
      <c r="S39" s="368"/>
      <c r="T39" s="368"/>
      <c r="U39" s="368"/>
      <c r="V39" s="368"/>
      <c r="W39" s="5"/>
    </row>
    <row r="40" spans="1:23">
      <c r="A40" s="368"/>
      <c r="B40" s="368"/>
      <c r="C40" s="368"/>
      <c r="D40" s="368"/>
      <c r="E40" s="368"/>
      <c r="F40" s="368"/>
      <c r="G40" s="368"/>
      <c r="H40" s="368"/>
      <c r="I40" s="368"/>
      <c r="J40" s="368"/>
      <c r="K40" s="368"/>
      <c r="L40" s="368"/>
      <c r="M40" s="368"/>
      <c r="N40" s="368"/>
      <c r="O40" s="368"/>
      <c r="P40" s="368"/>
      <c r="Q40" s="368"/>
      <c r="R40" s="368"/>
      <c r="S40" s="368"/>
      <c r="T40" s="368"/>
      <c r="U40" s="368"/>
      <c r="V40" s="368"/>
      <c r="W40" s="5"/>
    </row>
    <row r="41" spans="1:23">
      <c r="A41" s="368"/>
      <c r="B41" s="368"/>
      <c r="C41" s="368"/>
      <c r="D41" s="368"/>
      <c r="E41" s="368"/>
      <c r="F41" s="368"/>
      <c r="G41" s="368"/>
      <c r="H41" s="368"/>
      <c r="I41" s="368"/>
      <c r="J41" s="368"/>
      <c r="K41" s="368"/>
      <c r="L41" s="368"/>
      <c r="M41" s="368"/>
      <c r="N41" s="368"/>
      <c r="O41" s="368"/>
      <c r="P41" s="368"/>
      <c r="Q41" s="368"/>
      <c r="R41" s="368"/>
      <c r="S41" s="368"/>
      <c r="T41" s="368"/>
      <c r="U41" s="368"/>
      <c r="V41" s="368"/>
      <c r="W41" s="5"/>
    </row>
    <row r="42" spans="1:23">
      <c r="A42" s="368"/>
      <c r="B42" s="368"/>
      <c r="C42" s="368"/>
      <c r="D42" s="368"/>
      <c r="E42" s="368"/>
      <c r="F42" s="368"/>
      <c r="G42" s="368"/>
      <c r="H42" s="368"/>
      <c r="I42" s="368"/>
      <c r="J42" s="368"/>
      <c r="K42" s="368"/>
      <c r="L42" s="368"/>
      <c r="M42" s="368"/>
      <c r="N42" s="368"/>
      <c r="O42" s="368"/>
      <c r="P42" s="368"/>
      <c r="Q42" s="368"/>
      <c r="R42" s="368"/>
      <c r="S42" s="368"/>
      <c r="T42" s="368"/>
      <c r="U42" s="368"/>
      <c r="V42" s="368"/>
      <c r="W42" s="5"/>
    </row>
    <row r="43" spans="1:23">
      <c r="A43" s="368"/>
      <c r="B43" s="368"/>
      <c r="C43" s="368"/>
      <c r="D43" s="368"/>
      <c r="E43" s="368"/>
      <c r="F43" s="368"/>
      <c r="G43" s="368"/>
      <c r="H43" s="368"/>
      <c r="I43" s="368"/>
      <c r="J43" s="368"/>
      <c r="K43" s="368"/>
      <c r="L43" s="368"/>
      <c r="M43" s="368"/>
      <c r="N43" s="368"/>
      <c r="O43" s="368"/>
      <c r="P43" s="368"/>
      <c r="Q43" s="368"/>
      <c r="R43" s="368"/>
      <c r="S43" s="368"/>
      <c r="T43" s="368"/>
      <c r="U43" s="368"/>
      <c r="V43" s="368"/>
      <c r="W43" s="5"/>
    </row>
    <row r="44" spans="1:23">
      <c r="A44" s="368"/>
      <c r="B44" s="368"/>
      <c r="C44" s="368"/>
      <c r="D44" s="368"/>
      <c r="E44" s="368"/>
      <c r="F44" s="368"/>
      <c r="G44" s="368"/>
      <c r="H44" s="368"/>
      <c r="I44" s="368"/>
      <c r="J44" s="368"/>
      <c r="K44" s="368"/>
      <c r="L44" s="368"/>
      <c r="M44" s="368"/>
      <c r="N44" s="368"/>
      <c r="O44" s="368"/>
      <c r="P44" s="368"/>
      <c r="Q44" s="368"/>
      <c r="R44" s="368"/>
      <c r="S44" s="368"/>
      <c r="T44" s="368"/>
      <c r="U44" s="368"/>
      <c r="V44" s="368"/>
      <c r="W44" s="5"/>
    </row>
    <row r="45" spans="1:23">
      <c r="A45" s="368"/>
      <c r="B45" s="368"/>
      <c r="C45" s="368"/>
      <c r="D45" s="368"/>
      <c r="E45" s="368"/>
      <c r="F45" s="368"/>
      <c r="G45" s="368"/>
      <c r="H45" s="368"/>
      <c r="I45" s="368"/>
      <c r="J45" s="368"/>
      <c r="K45" s="368"/>
      <c r="L45" s="368"/>
      <c r="M45" s="368"/>
      <c r="N45" s="368"/>
      <c r="O45" s="368"/>
      <c r="P45" s="368"/>
      <c r="Q45" s="368"/>
      <c r="R45" s="368"/>
      <c r="S45" s="368"/>
      <c r="T45" s="368"/>
      <c r="U45" s="368"/>
      <c r="V45" s="368"/>
      <c r="W45" s="5"/>
    </row>
    <row r="46" spans="1:23">
      <c r="A46" s="368"/>
      <c r="B46" s="368"/>
      <c r="C46" s="368"/>
      <c r="D46" s="368"/>
      <c r="E46" s="368"/>
      <c r="F46" s="368"/>
      <c r="G46" s="368"/>
      <c r="H46" s="368"/>
      <c r="I46" s="368"/>
      <c r="J46" s="368"/>
      <c r="K46" s="368"/>
      <c r="L46" s="368"/>
      <c r="M46" s="368"/>
      <c r="N46" s="368"/>
      <c r="O46" s="368"/>
      <c r="P46" s="368"/>
      <c r="Q46" s="368"/>
      <c r="R46" s="368"/>
      <c r="S46" s="368"/>
      <c r="T46" s="368"/>
      <c r="U46" s="368"/>
      <c r="V46" s="368"/>
      <c r="W46" s="5"/>
    </row>
    <row r="47" spans="1:23">
      <c r="A47" s="368"/>
      <c r="B47" s="368"/>
      <c r="C47" s="368"/>
      <c r="D47" s="368"/>
      <c r="E47" s="368"/>
      <c r="F47" s="368"/>
      <c r="G47" s="368"/>
      <c r="H47" s="368"/>
      <c r="I47" s="368"/>
      <c r="J47" s="368"/>
      <c r="K47" s="368"/>
      <c r="L47" s="368"/>
      <c r="M47" s="368"/>
      <c r="N47" s="368"/>
      <c r="O47" s="368"/>
      <c r="P47" s="368"/>
      <c r="Q47" s="368"/>
      <c r="R47" s="368"/>
      <c r="S47" s="368"/>
      <c r="T47" s="368"/>
      <c r="U47" s="368"/>
      <c r="V47" s="368"/>
      <c r="W47" s="5"/>
    </row>
    <row r="48" spans="1:23">
      <c r="A48" s="368"/>
      <c r="B48" s="368"/>
      <c r="C48" s="368"/>
      <c r="D48" s="368"/>
      <c r="E48" s="368"/>
      <c r="F48" s="368"/>
      <c r="G48" s="368"/>
      <c r="H48" s="368"/>
      <c r="I48" s="368"/>
      <c r="J48" s="368"/>
      <c r="K48" s="368"/>
      <c r="L48" s="368"/>
      <c r="M48" s="368"/>
      <c r="N48" s="368"/>
      <c r="O48" s="368"/>
      <c r="P48" s="368"/>
      <c r="Q48" s="368"/>
      <c r="R48" s="368"/>
      <c r="S48" s="368"/>
      <c r="T48" s="368"/>
      <c r="U48" s="368"/>
      <c r="V48" s="368"/>
      <c r="W48" s="5"/>
    </row>
    <row r="49" spans="1:23">
      <c r="A49" s="368"/>
      <c r="B49" s="368"/>
      <c r="C49" s="368"/>
      <c r="D49" s="368"/>
      <c r="E49" s="368"/>
      <c r="F49" s="368"/>
      <c r="G49" s="368"/>
      <c r="H49" s="368"/>
      <c r="I49" s="368"/>
      <c r="J49" s="368"/>
      <c r="K49" s="368"/>
      <c r="L49" s="368"/>
      <c r="M49" s="368"/>
      <c r="N49" s="368"/>
      <c r="O49" s="368"/>
      <c r="P49" s="368"/>
      <c r="Q49" s="368"/>
      <c r="R49" s="368"/>
      <c r="S49" s="368"/>
      <c r="T49" s="368"/>
      <c r="U49" s="368"/>
      <c r="V49" s="368"/>
      <c r="W49" s="5"/>
    </row>
    <row r="50" spans="1:23">
      <c r="A50" s="368"/>
      <c r="B50" s="368"/>
      <c r="C50" s="368"/>
      <c r="D50" s="368"/>
      <c r="E50" s="368"/>
      <c r="F50" s="368"/>
      <c r="G50" s="368"/>
      <c r="H50" s="368"/>
      <c r="I50" s="368"/>
      <c r="J50" s="368"/>
      <c r="K50" s="368"/>
      <c r="L50" s="368"/>
      <c r="M50" s="368"/>
      <c r="N50" s="368"/>
      <c r="O50" s="368"/>
      <c r="P50" s="368"/>
      <c r="Q50" s="368"/>
      <c r="R50" s="368"/>
      <c r="S50" s="368"/>
      <c r="T50" s="368"/>
      <c r="U50" s="368"/>
      <c r="V50" s="368"/>
      <c r="W50" s="5"/>
    </row>
    <row r="51" spans="1:23">
      <c r="W51" s="5"/>
    </row>
    <row r="52" spans="1:23">
      <c r="W52" s="5"/>
    </row>
    <row r="53" spans="1:23">
      <c r="W53" s="5"/>
    </row>
    <row r="54" spans="1:23">
      <c r="A54" s="5" t="s">
        <v>1400</v>
      </c>
      <c r="W54" s="5"/>
    </row>
    <row r="55" spans="1:23" hidden="1" outlineLevel="1">
      <c r="W55" s="5"/>
    </row>
    <row r="56" spans="1:23" hidden="1" outlineLevel="1">
      <c r="A56" s="303" t="s">
        <v>1397</v>
      </c>
      <c r="B56" t="s">
        <v>1396</v>
      </c>
      <c r="E56" s="303" t="s">
        <v>1397</v>
      </c>
      <c r="F56" t="s">
        <v>1500</v>
      </c>
      <c r="H56" s="303" t="s">
        <v>1397</v>
      </c>
      <c r="I56" t="s">
        <v>1387</v>
      </c>
      <c r="J56" s="303"/>
      <c r="K56" s="303"/>
      <c r="L56" s="303" t="s">
        <v>1388</v>
      </c>
      <c r="M56" s="303" t="s">
        <v>889</v>
      </c>
      <c r="S56" s="303"/>
      <c r="T56" s="303" t="s">
        <v>569</v>
      </c>
      <c r="U56" t="s">
        <v>1396</v>
      </c>
      <c r="W56" s="5"/>
    </row>
    <row r="57" spans="1:23" hidden="1" outlineLevel="1">
      <c r="A57" s="363" t="s">
        <v>1389</v>
      </c>
      <c r="B57">
        <v>155000</v>
      </c>
      <c r="E57" s="363" t="s">
        <v>887</v>
      </c>
      <c r="F57" s="10">
        <v>2</v>
      </c>
      <c r="H57" s="363" t="s">
        <v>556</v>
      </c>
      <c r="K57" s="303"/>
      <c r="L57" s="303" t="s">
        <v>835</v>
      </c>
      <c r="M57" t="s">
        <v>502</v>
      </c>
      <c r="N57" t="s">
        <v>498</v>
      </c>
      <c r="O57" t="s">
        <v>885</v>
      </c>
      <c r="P57" t="s">
        <v>880</v>
      </c>
      <c r="Q57" t="s">
        <v>882</v>
      </c>
      <c r="R57" t="s">
        <v>1120</v>
      </c>
      <c r="T57" t="s">
        <v>556</v>
      </c>
      <c r="U57">
        <v>1310000</v>
      </c>
      <c r="W57" s="5"/>
    </row>
    <row r="58" spans="1:23" hidden="1" outlineLevel="1">
      <c r="A58" s="363" t="s">
        <v>1390</v>
      </c>
      <c r="B58">
        <v>280000</v>
      </c>
      <c r="C58" s="303"/>
      <c r="D58" s="303"/>
      <c r="E58" s="363" t="s">
        <v>883</v>
      </c>
      <c r="F58" s="10">
        <v>3</v>
      </c>
      <c r="G58" s="303"/>
      <c r="H58" s="364" t="s">
        <v>616</v>
      </c>
      <c r="I58">
        <v>29.555</v>
      </c>
      <c r="J58" s="303"/>
      <c r="K58" s="303"/>
      <c r="L58" t="s">
        <v>884</v>
      </c>
      <c r="M58">
        <v>14</v>
      </c>
      <c r="N58">
        <v>12</v>
      </c>
      <c r="O58">
        <v>14</v>
      </c>
      <c r="Q58">
        <v>13</v>
      </c>
      <c r="R58">
        <v>53</v>
      </c>
      <c r="S58" s="303"/>
      <c r="T58" t="s">
        <v>1068</v>
      </c>
      <c r="U58">
        <v>170000</v>
      </c>
      <c r="W58" s="5"/>
    </row>
    <row r="59" spans="1:23" hidden="1" outlineLevel="1">
      <c r="A59" s="363" t="s">
        <v>1391</v>
      </c>
      <c r="B59">
        <v>70000</v>
      </c>
      <c r="E59" s="363" t="s">
        <v>886</v>
      </c>
      <c r="F59" s="10">
        <v>5</v>
      </c>
      <c r="H59" s="364" t="s">
        <v>614</v>
      </c>
      <c r="I59">
        <v>28.845000000000002</v>
      </c>
      <c r="L59" t="s">
        <v>576</v>
      </c>
      <c r="N59">
        <v>35</v>
      </c>
      <c r="O59">
        <v>13</v>
      </c>
      <c r="P59">
        <v>44</v>
      </c>
      <c r="R59">
        <v>92</v>
      </c>
      <c r="T59" t="s">
        <v>1120</v>
      </c>
      <c r="U59">
        <v>1480000</v>
      </c>
      <c r="W59" s="5"/>
    </row>
    <row r="60" spans="1:23" hidden="1" outlineLevel="1">
      <c r="A60" s="363" t="s">
        <v>1392</v>
      </c>
      <c r="B60">
        <v>280000</v>
      </c>
      <c r="E60" s="363" t="s">
        <v>698</v>
      </c>
      <c r="F60" s="10">
        <v>8</v>
      </c>
      <c r="H60" s="364" t="s">
        <v>576</v>
      </c>
      <c r="I60">
        <v>9.94</v>
      </c>
      <c r="L60" t="s">
        <v>616</v>
      </c>
      <c r="M60">
        <v>11</v>
      </c>
      <c r="N60">
        <v>11</v>
      </c>
      <c r="O60">
        <v>46</v>
      </c>
      <c r="P60">
        <v>8</v>
      </c>
      <c r="Q60">
        <v>33</v>
      </c>
      <c r="R60">
        <v>109</v>
      </c>
      <c r="W60" s="5"/>
    </row>
    <row r="61" spans="1:23" hidden="1" outlineLevel="1">
      <c r="A61" s="363" t="s">
        <v>1393</v>
      </c>
      <c r="B61">
        <v>345000</v>
      </c>
      <c r="E61" s="363" t="s">
        <v>881</v>
      </c>
      <c r="F61" s="10">
        <v>8</v>
      </c>
      <c r="H61" s="363" t="s">
        <v>1068</v>
      </c>
      <c r="L61" t="s">
        <v>614</v>
      </c>
      <c r="M61">
        <v>18</v>
      </c>
      <c r="N61">
        <v>24</v>
      </c>
      <c r="P61">
        <v>24</v>
      </c>
      <c r="Q61">
        <v>13</v>
      </c>
      <c r="R61">
        <v>79</v>
      </c>
      <c r="W61" s="5"/>
    </row>
    <row r="62" spans="1:23" hidden="1" outlineLevel="1">
      <c r="A62" s="363" t="s">
        <v>1394</v>
      </c>
      <c r="B62">
        <v>105000</v>
      </c>
      <c r="E62" s="363" t="s">
        <v>1120</v>
      </c>
      <c r="F62" s="10">
        <v>26</v>
      </c>
      <c r="H62" s="364" t="s">
        <v>884</v>
      </c>
      <c r="I62">
        <v>10.885</v>
      </c>
      <c r="L62" t="s">
        <v>1120</v>
      </c>
      <c r="M62">
        <v>43</v>
      </c>
      <c r="N62">
        <v>82</v>
      </c>
      <c r="O62">
        <v>73</v>
      </c>
      <c r="P62">
        <v>76</v>
      </c>
      <c r="Q62">
        <v>59</v>
      </c>
      <c r="R62">
        <v>333</v>
      </c>
      <c r="W62" s="5"/>
    </row>
    <row r="63" spans="1:23" hidden="1" outlineLevel="1">
      <c r="A63" s="363" t="s">
        <v>1395</v>
      </c>
      <c r="B63">
        <v>245000</v>
      </c>
      <c r="H63" s="363" t="s">
        <v>1120</v>
      </c>
      <c r="I63">
        <v>79.225000000000009</v>
      </c>
      <c r="V63" s="303"/>
      <c r="W63" s="5"/>
    </row>
    <row r="64" spans="1:23" hidden="1" outlineLevel="1">
      <c r="A64" s="363" t="s">
        <v>1120</v>
      </c>
      <c r="B64">
        <v>1480000</v>
      </c>
      <c r="V64" s="303"/>
      <c r="W64" s="5"/>
    </row>
    <row r="65" spans="1:30" ht="14.4" hidden="1" customHeight="1" outlineLevel="1">
      <c r="A65" s="359"/>
      <c r="B65" s="359"/>
      <c r="C65" s="359"/>
      <c r="D65" s="359"/>
      <c r="E65" s="359"/>
      <c r="F65" s="359"/>
      <c r="G65" s="359"/>
      <c r="H65" s="359"/>
      <c r="I65" s="359"/>
      <c r="J65" s="359"/>
      <c r="K65" s="359"/>
      <c r="L65" s="359"/>
      <c r="M65" s="359"/>
      <c r="N65" s="359"/>
      <c r="O65" s="359"/>
      <c r="P65" s="365"/>
      <c r="Q65" s="365"/>
      <c r="R65" s="365"/>
      <c r="S65" s="365"/>
      <c r="T65" s="365"/>
      <c r="U65" s="365"/>
      <c r="V65" s="365"/>
    </row>
    <row r="66" spans="1:30" hidden="1" outlineLevel="1">
      <c r="A66" s="370" t="s">
        <v>1401</v>
      </c>
      <c r="B66" s="359"/>
      <c r="C66" s="359"/>
      <c r="D66" s="359"/>
      <c r="E66" s="359"/>
      <c r="F66" s="359"/>
      <c r="G66" s="359"/>
      <c r="H66" s="359"/>
      <c r="I66" s="359"/>
      <c r="J66" s="359"/>
      <c r="K66" s="359"/>
      <c r="L66" s="359"/>
      <c r="M66" s="359"/>
      <c r="N66" s="359"/>
      <c r="O66" s="359"/>
      <c r="P66" s="359"/>
      <c r="Q66" s="359"/>
      <c r="R66" s="359"/>
      <c r="S66" s="359"/>
      <c r="T66" s="359"/>
      <c r="U66" s="359"/>
      <c r="V66" s="359"/>
      <c r="W66" t="s">
        <v>835</v>
      </c>
      <c r="X66" s="6" t="s">
        <v>1499</v>
      </c>
      <c r="Y66" t="s">
        <v>889</v>
      </c>
      <c r="Z66" s="6" t="s">
        <v>546</v>
      </c>
      <c r="AA66" s="6" t="s">
        <v>403</v>
      </c>
      <c r="AB66" s="6" t="s">
        <v>888</v>
      </c>
      <c r="AC66" s="6" t="s">
        <v>569</v>
      </c>
      <c r="AD66" s="6" t="s">
        <v>1359</v>
      </c>
    </row>
    <row r="67" spans="1:30" hidden="1" outlineLevel="1">
      <c r="A67" s="359"/>
      <c r="B67" s="359"/>
      <c r="C67" s="359"/>
      <c r="D67" s="359"/>
      <c r="E67" s="359"/>
      <c r="F67" s="359"/>
      <c r="G67" s="359"/>
      <c r="H67" s="359"/>
      <c r="I67" s="359"/>
      <c r="J67" s="359"/>
      <c r="K67" s="359"/>
      <c r="L67" s="359"/>
      <c r="M67" s="359"/>
      <c r="N67" s="359"/>
      <c r="O67" s="359"/>
      <c r="P67" s="359"/>
      <c r="Q67" s="359"/>
      <c r="R67" s="359"/>
      <c r="S67" s="359"/>
      <c r="T67" s="359"/>
      <c r="U67" s="359"/>
      <c r="V67" s="359"/>
      <c r="W67" t="s">
        <v>614</v>
      </c>
      <c r="X67" s="6" t="s">
        <v>698</v>
      </c>
      <c r="Y67" t="s">
        <v>498</v>
      </c>
      <c r="Z67" s="10">
        <v>70000</v>
      </c>
      <c r="AA67" s="252">
        <v>42800</v>
      </c>
      <c r="AB67">
        <v>17</v>
      </c>
      <c r="AC67" t="s">
        <v>556</v>
      </c>
      <c r="AD67" s="27">
        <v>2.94</v>
      </c>
    </row>
    <row r="68" spans="1:30" hidden="1" outlineLevel="1">
      <c r="A68" s="359"/>
      <c r="B68" s="359"/>
      <c r="C68" s="359"/>
      <c r="D68" s="359"/>
      <c r="E68" s="359"/>
      <c r="F68" s="359"/>
      <c r="G68" s="359"/>
      <c r="H68" s="359"/>
      <c r="I68" s="359"/>
      <c r="J68" s="359"/>
      <c r="K68" s="359"/>
      <c r="L68" s="359"/>
      <c r="M68" s="359"/>
      <c r="N68" s="359"/>
      <c r="O68" s="359"/>
      <c r="P68" s="359"/>
      <c r="Q68" s="359"/>
      <c r="R68" s="359"/>
      <c r="S68" s="359"/>
      <c r="T68" s="359"/>
      <c r="U68" s="359"/>
      <c r="V68" s="359"/>
      <c r="W68" t="s">
        <v>884</v>
      </c>
      <c r="X68" s="6" t="s">
        <v>698</v>
      </c>
      <c r="Y68" t="s">
        <v>498</v>
      </c>
      <c r="Z68" s="10">
        <v>65000</v>
      </c>
      <c r="AA68" s="252">
        <v>42915</v>
      </c>
      <c r="AB68">
        <v>12</v>
      </c>
      <c r="AC68" t="s">
        <v>1068</v>
      </c>
      <c r="AD68" s="27">
        <v>2.6</v>
      </c>
    </row>
    <row r="69" spans="1:30" hidden="1" outlineLevel="1">
      <c r="A69" s="359"/>
      <c r="B69" s="359"/>
      <c r="C69" s="359"/>
      <c r="D69" s="359"/>
      <c r="E69" s="359"/>
      <c r="F69" s="359"/>
      <c r="G69" s="359"/>
      <c r="H69" s="359"/>
      <c r="I69" s="359"/>
      <c r="J69" s="359"/>
      <c r="K69" s="359"/>
      <c r="L69" s="359"/>
      <c r="M69" s="359"/>
      <c r="N69" s="359"/>
      <c r="O69" s="359"/>
      <c r="P69" s="359"/>
      <c r="Q69" s="359"/>
      <c r="R69" s="359"/>
      <c r="S69" s="359"/>
      <c r="T69" s="359"/>
      <c r="U69" s="359"/>
      <c r="V69" s="359"/>
      <c r="W69" t="s">
        <v>616</v>
      </c>
      <c r="X69" s="6" t="s">
        <v>887</v>
      </c>
      <c r="Y69" t="s">
        <v>882</v>
      </c>
      <c r="Z69" s="10">
        <v>70000</v>
      </c>
      <c r="AA69" s="252">
        <v>42860</v>
      </c>
      <c r="AB69">
        <v>9</v>
      </c>
      <c r="AC69" t="s">
        <v>556</v>
      </c>
      <c r="AD69" s="27">
        <v>4.76</v>
      </c>
    </row>
    <row r="70" spans="1:30" hidden="1" outlineLevel="1">
      <c r="A70" s="359"/>
      <c r="B70" s="359"/>
      <c r="C70" s="359"/>
      <c r="D70" s="359"/>
      <c r="E70" s="359"/>
      <c r="F70" s="359"/>
      <c r="G70" s="359"/>
      <c r="H70" s="359"/>
      <c r="I70" s="359"/>
      <c r="J70" s="359"/>
      <c r="K70" s="359"/>
      <c r="L70" s="359"/>
      <c r="M70" s="359"/>
      <c r="N70" s="359"/>
      <c r="O70" s="359"/>
      <c r="P70" s="359"/>
      <c r="Q70" s="359"/>
      <c r="R70" s="359"/>
      <c r="S70" s="359"/>
      <c r="T70" s="359"/>
      <c r="U70" s="359"/>
      <c r="V70" s="359"/>
      <c r="W70" t="s">
        <v>576</v>
      </c>
      <c r="X70" s="6" t="s">
        <v>881</v>
      </c>
      <c r="Y70" t="s">
        <v>498</v>
      </c>
      <c r="Z70" s="10">
        <v>35000</v>
      </c>
      <c r="AA70" s="252">
        <v>42791</v>
      </c>
      <c r="AB70">
        <v>23</v>
      </c>
      <c r="AC70" t="s">
        <v>556</v>
      </c>
      <c r="AD70" s="27">
        <v>1.2949999999999999</v>
      </c>
    </row>
    <row r="71" spans="1:30" hidden="1" outlineLevel="1">
      <c r="A71" s="359"/>
      <c r="B71" s="359"/>
      <c r="C71" s="359"/>
      <c r="D71" s="359"/>
      <c r="E71" s="359"/>
      <c r="F71" s="359"/>
      <c r="G71" s="359"/>
      <c r="H71" s="359"/>
      <c r="I71" s="359"/>
      <c r="J71" s="359"/>
      <c r="K71" s="359"/>
      <c r="L71" s="359"/>
      <c r="M71" s="359"/>
      <c r="N71" s="359"/>
      <c r="O71" s="359"/>
      <c r="P71" s="359"/>
      <c r="Q71" s="359"/>
      <c r="R71" s="359"/>
      <c r="S71" s="359"/>
      <c r="T71" s="359"/>
      <c r="U71" s="359"/>
      <c r="V71" s="359"/>
      <c r="W71" t="s">
        <v>614</v>
      </c>
      <c r="X71" s="6" t="s">
        <v>886</v>
      </c>
      <c r="Y71" t="s">
        <v>502</v>
      </c>
      <c r="Z71" s="10">
        <v>40000</v>
      </c>
      <c r="AA71" s="252">
        <v>42824</v>
      </c>
      <c r="AB71">
        <v>18</v>
      </c>
      <c r="AC71" t="s">
        <v>556</v>
      </c>
      <c r="AD71" s="27">
        <v>1.72</v>
      </c>
    </row>
    <row r="72" spans="1:30" hidden="1" outlineLevel="1">
      <c r="A72" s="359"/>
      <c r="B72" s="359"/>
      <c r="C72" s="359"/>
      <c r="D72" s="359"/>
      <c r="E72" s="359"/>
      <c r="F72" s="359"/>
      <c r="G72" s="359"/>
      <c r="H72" s="359"/>
      <c r="I72" s="359"/>
      <c r="J72" s="359"/>
      <c r="K72" s="359"/>
      <c r="L72" s="359"/>
      <c r="M72" s="359"/>
      <c r="N72" s="359"/>
      <c r="O72" s="359"/>
      <c r="P72" s="359"/>
      <c r="Q72" s="359"/>
      <c r="R72" s="359"/>
      <c r="S72" s="359"/>
      <c r="T72" s="359"/>
      <c r="U72" s="359"/>
      <c r="V72" s="359"/>
      <c r="W72" t="s">
        <v>884</v>
      </c>
      <c r="X72" s="6" t="s">
        <v>886</v>
      </c>
      <c r="Y72" t="s">
        <v>882</v>
      </c>
      <c r="Z72" s="10">
        <v>40000</v>
      </c>
      <c r="AA72" s="252">
        <v>42773</v>
      </c>
      <c r="AB72">
        <v>13</v>
      </c>
      <c r="AC72" t="s">
        <v>1068</v>
      </c>
      <c r="AD72" s="27">
        <v>3.24</v>
      </c>
    </row>
    <row r="73" spans="1:30" hidden="1" outlineLevel="1">
      <c r="A73" s="359"/>
      <c r="B73" s="359"/>
      <c r="C73" s="359"/>
      <c r="D73" s="359"/>
      <c r="E73" s="359"/>
      <c r="F73" s="359"/>
      <c r="G73" s="359"/>
      <c r="H73" s="303" t="s">
        <v>1388</v>
      </c>
      <c r="I73" s="303" t="s">
        <v>1398</v>
      </c>
      <c r="O73" s="359"/>
      <c r="P73" s="359"/>
      <c r="Q73" s="359"/>
      <c r="R73" s="359"/>
      <c r="S73" s="359"/>
      <c r="T73" s="359"/>
      <c r="U73" s="359"/>
      <c r="V73" s="359"/>
      <c r="W73" t="s">
        <v>614</v>
      </c>
      <c r="X73" s="6" t="s">
        <v>698</v>
      </c>
      <c r="Y73" t="s">
        <v>880</v>
      </c>
      <c r="Z73" s="10">
        <v>70000</v>
      </c>
      <c r="AA73" s="252">
        <v>42798</v>
      </c>
      <c r="AB73">
        <v>16</v>
      </c>
      <c r="AC73" t="s">
        <v>556</v>
      </c>
      <c r="AD73" s="27">
        <v>2.31</v>
      </c>
    </row>
    <row r="74" spans="1:30" hidden="1" outlineLevel="1">
      <c r="A74" s="359"/>
      <c r="B74" s="359"/>
      <c r="C74" s="359"/>
      <c r="D74" s="359"/>
      <c r="E74" s="359"/>
      <c r="F74" s="359"/>
      <c r="G74" s="359"/>
      <c r="H74" s="303" t="s">
        <v>1397</v>
      </c>
      <c r="I74" t="s">
        <v>502</v>
      </c>
      <c r="J74" t="s">
        <v>498</v>
      </c>
      <c r="K74" t="s">
        <v>885</v>
      </c>
      <c r="L74" t="s">
        <v>880</v>
      </c>
      <c r="M74" t="s">
        <v>882</v>
      </c>
      <c r="N74" t="s">
        <v>1120</v>
      </c>
      <c r="O74" s="359"/>
      <c r="P74" s="359"/>
      <c r="Q74" s="359"/>
      <c r="R74" s="359"/>
      <c r="S74" s="359"/>
      <c r="T74" s="359"/>
      <c r="U74" s="359"/>
      <c r="V74" s="359"/>
      <c r="W74" t="s">
        <v>616</v>
      </c>
      <c r="X74" s="6" t="s">
        <v>881</v>
      </c>
      <c r="Y74" t="s">
        <v>880</v>
      </c>
      <c r="Z74" s="10">
        <v>40000</v>
      </c>
      <c r="AA74" s="252">
        <v>42951</v>
      </c>
      <c r="AB74">
        <v>8</v>
      </c>
      <c r="AC74" t="s">
        <v>556</v>
      </c>
      <c r="AD74" s="27">
        <v>1.56</v>
      </c>
    </row>
    <row r="75" spans="1:30" hidden="1" outlineLevel="1">
      <c r="A75" s="359"/>
      <c r="B75" s="359"/>
      <c r="C75" s="359"/>
      <c r="D75" s="359"/>
      <c r="E75" s="359"/>
      <c r="F75" s="359"/>
      <c r="G75" s="359"/>
      <c r="H75" s="363" t="s">
        <v>884</v>
      </c>
      <c r="I75">
        <v>14</v>
      </c>
      <c r="J75">
        <v>12</v>
      </c>
      <c r="K75">
        <v>14</v>
      </c>
      <c r="M75">
        <v>13</v>
      </c>
      <c r="N75">
        <v>53</v>
      </c>
      <c r="O75" s="359"/>
      <c r="P75" s="359"/>
      <c r="Q75" s="359"/>
      <c r="R75" s="359"/>
      <c r="S75" s="359"/>
      <c r="T75" s="359"/>
      <c r="U75" s="359"/>
      <c r="V75" s="359"/>
      <c r="W75" t="s">
        <v>616</v>
      </c>
      <c r="X75" s="6" t="s">
        <v>881</v>
      </c>
      <c r="Y75" t="s">
        <v>885</v>
      </c>
      <c r="Z75" s="10">
        <v>45000</v>
      </c>
      <c r="AA75" s="252">
        <v>42961</v>
      </c>
      <c r="AB75">
        <v>6</v>
      </c>
      <c r="AC75" t="s">
        <v>556</v>
      </c>
      <c r="AD75" s="27">
        <v>2.4750000000000001</v>
      </c>
    </row>
    <row r="76" spans="1:30" hidden="1" outlineLevel="1">
      <c r="A76" s="359"/>
      <c r="B76" s="359"/>
      <c r="C76" s="359"/>
      <c r="D76" s="359"/>
      <c r="E76" s="359"/>
      <c r="F76" s="359"/>
      <c r="G76" s="359"/>
      <c r="H76" s="363" t="s">
        <v>576</v>
      </c>
      <c r="J76">
        <v>35</v>
      </c>
      <c r="K76">
        <v>13</v>
      </c>
      <c r="L76">
        <v>44</v>
      </c>
      <c r="N76">
        <v>92</v>
      </c>
      <c r="O76" s="359"/>
      <c r="P76" s="359"/>
      <c r="Q76" s="359"/>
      <c r="R76" s="359"/>
      <c r="S76" s="359"/>
      <c r="T76" s="359"/>
      <c r="U76" s="359"/>
      <c r="V76" s="359"/>
      <c r="W76" t="s">
        <v>576</v>
      </c>
      <c r="X76" t="s">
        <v>698</v>
      </c>
      <c r="Y76" t="s">
        <v>885</v>
      </c>
      <c r="Z76" s="10">
        <v>30000</v>
      </c>
      <c r="AA76" s="252">
        <v>42934</v>
      </c>
      <c r="AB76">
        <v>13</v>
      </c>
      <c r="AC76" t="s">
        <v>556</v>
      </c>
      <c r="AD76" s="27">
        <v>0.99</v>
      </c>
    </row>
    <row r="77" spans="1:30" hidden="1" outlineLevel="1">
      <c r="A77" s="359"/>
      <c r="B77" s="359"/>
      <c r="C77" s="359"/>
      <c r="D77" s="359"/>
      <c r="E77" s="359"/>
      <c r="F77" s="359"/>
      <c r="G77" s="359"/>
      <c r="H77" s="363" t="s">
        <v>616</v>
      </c>
      <c r="I77">
        <v>11</v>
      </c>
      <c r="J77">
        <v>11</v>
      </c>
      <c r="K77">
        <v>46</v>
      </c>
      <c r="L77">
        <v>8</v>
      </c>
      <c r="M77">
        <v>33</v>
      </c>
      <c r="N77">
        <v>109</v>
      </c>
      <c r="O77" s="359"/>
      <c r="P77" s="359"/>
      <c r="Q77" s="359"/>
      <c r="R77" s="359"/>
      <c r="S77" s="359"/>
      <c r="T77" s="359"/>
      <c r="U77" s="359"/>
      <c r="V77" s="359"/>
      <c r="W77" t="s">
        <v>616</v>
      </c>
      <c r="X77" s="6" t="s">
        <v>887</v>
      </c>
      <c r="Y77" t="s">
        <v>498</v>
      </c>
      <c r="Z77" s="10">
        <v>80000</v>
      </c>
      <c r="AA77" s="252">
        <v>42782</v>
      </c>
      <c r="AB77">
        <v>11</v>
      </c>
      <c r="AC77" t="s">
        <v>556</v>
      </c>
      <c r="AD77" s="27">
        <v>4.4800000000000004</v>
      </c>
    </row>
    <row r="78" spans="1:30" hidden="1" outlineLevel="1">
      <c r="A78" s="359"/>
      <c r="B78" s="359"/>
      <c r="C78" s="359"/>
      <c r="D78" s="359"/>
      <c r="E78" s="359"/>
      <c r="F78" s="359"/>
      <c r="G78" s="359"/>
      <c r="H78" s="363" t="s">
        <v>614</v>
      </c>
      <c r="I78">
        <v>18</v>
      </c>
      <c r="J78">
        <v>24</v>
      </c>
      <c r="L78">
        <v>24</v>
      </c>
      <c r="M78">
        <v>13</v>
      </c>
      <c r="N78">
        <v>79</v>
      </c>
      <c r="O78" s="359"/>
      <c r="P78" s="359"/>
      <c r="Q78" s="359"/>
      <c r="R78" s="359"/>
      <c r="S78" s="359"/>
      <c r="T78" s="359"/>
      <c r="U78" s="359"/>
      <c r="V78" s="359"/>
      <c r="W78" t="s">
        <v>884</v>
      </c>
      <c r="X78" t="s">
        <v>886</v>
      </c>
      <c r="Y78" t="s">
        <v>885</v>
      </c>
      <c r="Z78" s="10">
        <v>20000</v>
      </c>
      <c r="AA78" s="252">
        <v>42966</v>
      </c>
      <c r="AB78">
        <v>14</v>
      </c>
      <c r="AC78" t="s">
        <v>1068</v>
      </c>
      <c r="AD78" s="27">
        <v>1.58</v>
      </c>
    </row>
    <row r="79" spans="1:30" hidden="1" outlineLevel="1">
      <c r="A79" s="359"/>
      <c r="B79" s="359"/>
      <c r="C79" s="359"/>
      <c r="D79" s="359"/>
      <c r="E79" s="359"/>
      <c r="F79" s="359"/>
      <c r="G79" s="359"/>
      <c r="H79" s="363" t="s">
        <v>1120</v>
      </c>
      <c r="I79">
        <v>43</v>
      </c>
      <c r="J79">
        <v>82</v>
      </c>
      <c r="K79">
        <v>73</v>
      </c>
      <c r="L79">
        <v>76</v>
      </c>
      <c r="M79">
        <v>59</v>
      </c>
      <c r="N79">
        <v>333</v>
      </c>
      <c r="O79" s="359"/>
      <c r="P79" s="359"/>
      <c r="Q79" s="359"/>
      <c r="R79" s="359"/>
      <c r="S79" s="359"/>
      <c r="T79" s="359"/>
      <c r="U79" s="359"/>
      <c r="V79" s="359"/>
      <c r="W79" t="s">
        <v>884</v>
      </c>
      <c r="X79" s="6" t="s">
        <v>883</v>
      </c>
      <c r="Y79" t="s">
        <v>502</v>
      </c>
      <c r="Z79" s="10">
        <v>45000</v>
      </c>
      <c r="AA79" s="252">
        <v>42976</v>
      </c>
      <c r="AB79">
        <v>14</v>
      </c>
      <c r="AC79" t="s">
        <v>1068</v>
      </c>
      <c r="AD79" s="27">
        <v>3.4649999999999999</v>
      </c>
    </row>
    <row r="80" spans="1:30" hidden="1" outlineLevel="1">
      <c r="A80" s="359"/>
      <c r="B80" s="359"/>
      <c r="C80" s="359"/>
      <c r="D80" s="359"/>
      <c r="E80" s="359"/>
      <c r="F80" s="359"/>
      <c r="G80" s="359"/>
      <c r="H80" s="359"/>
      <c r="I80" s="359"/>
      <c r="J80" s="359"/>
      <c r="K80" s="359"/>
      <c r="L80" s="359"/>
      <c r="M80" s="359"/>
      <c r="N80" s="359"/>
      <c r="O80" s="359"/>
      <c r="P80" s="359"/>
      <c r="Q80" s="359"/>
      <c r="R80" s="359"/>
      <c r="S80" s="359"/>
      <c r="T80" s="359"/>
      <c r="U80" s="359"/>
      <c r="V80" s="359"/>
      <c r="W80" t="s">
        <v>614</v>
      </c>
      <c r="X80" t="s">
        <v>883</v>
      </c>
      <c r="Y80" t="s">
        <v>882</v>
      </c>
      <c r="Z80" s="10">
        <v>75000</v>
      </c>
      <c r="AA80" s="252">
        <v>42932</v>
      </c>
      <c r="AB80">
        <v>13</v>
      </c>
      <c r="AC80" t="s">
        <v>556</v>
      </c>
      <c r="AD80" s="27">
        <v>3.15</v>
      </c>
    </row>
    <row r="81" spans="1:30" hidden="1" outlineLevel="1">
      <c r="A81" s="359"/>
      <c r="B81" s="359"/>
      <c r="C81" s="359"/>
      <c r="D81" s="359"/>
      <c r="E81" s="359"/>
      <c r="F81" s="359"/>
      <c r="G81" s="359"/>
      <c r="H81" s="359"/>
      <c r="I81" s="359"/>
      <c r="J81" s="359"/>
      <c r="K81" s="359"/>
      <c r="L81" s="359"/>
      <c r="M81" s="359"/>
      <c r="N81" s="359"/>
      <c r="O81" s="359"/>
      <c r="P81" s="359"/>
      <c r="Q81" s="359"/>
      <c r="R81" s="359"/>
      <c r="S81" s="359"/>
      <c r="T81" s="359"/>
      <c r="U81" s="359"/>
      <c r="V81" s="359"/>
      <c r="W81" t="s">
        <v>576</v>
      </c>
      <c r="X81" s="6" t="s">
        <v>881</v>
      </c>
      <c r="Y81" t="s">
        <v>880</v>
      </c>
      <c r="Z81" s="10">
        <v>45000</v>
      </c>
      <c r="AA81" s="252">
        <v>42836</v>
      </c>
      <c r="AB81">
        <v>24</v>
      </c>
      <c r="AC81" t="s">
        <v>556</v>
      </c>
      <c r="AD81" s="27">
        <v>3.7349999999999999</v>
      </c>
    </row>
    <row r="82" spans="1:30" hidden="1" outlineLevel="1">
      <c r="A82" s="359"/>
      <c r="B82" s="359"/>
      <c r="C82" s="359"/>
      <c r="D82" s="359"/>
      <c r="E82" s="359"/>
      <c r="F82" s="359"/>
      <c r="G82" s="359"/>
      <c r="H82" s="359"/>
      <c r="I82" s="359"/>
      <c r="J82" s="359"/>
      <c r="K82" s="359"/>
      <c r="L82" s="359"/>
      <c r="M82" s="359"/>
      <c r="N82" s="359"/>
      <c r="O82" s="359"/>
      <c r="P82" s="359"/>
      <c r="Q82" s="359"/>
      <c r="R82" s="359"/>
      <c r="S82" s="359"/>
      <c r="T82" s="359"/>
      <c r="U82" s="359"/>
      <c r="V82" s="359"/>
      <c r="W82" t="s">
        <v>576</v>
      </c>
      <c r="X82" t="s">
        <v>698</v>
      </c>
      <c r="Y82" t="s">
        <v>880</v>
      </c>
      <c r="Z82" s="10">
        <v>30000</v>
      </c>
      <c r="AA82" s="75">
        <v>42857</v>
      </c>
      <c r="AB82">
        <v>20</v>
      </c>
      <c r="AC82" t="s">
        <v>556</v>
      </c>
      <c r="AD82" s="27">
        <v>2.0699999999999998</v>
      </c>
    </row>
    <row r="83" spans="1:30" hidden="1" outlineLevel="1">
      <c r="A83" s="359"/>
      <c r="B83" s="359"/>
      <c r="C83" s="359"/>
      <c r="D83" s="359"/>
      <c r="E83" s="359"/>
      <c r="F83" s="359"/>
      <c r="G83" s="359"/>
      <c r="H83" s="359"/>
      <c r="I83" s="359"/>
      <c r="J83" s="359"/>
      <c r="K83" s="359"/>
      <c r="L83" s="359"/>
      <c r="M83" s="359"/>
      <c r="N83" s="359"/>
      <c r="O83" s="359"/>
      <c r="P83" s="359"/>
      <c r="Q83" s="359"/>
      <c r="R83" s="359"/>
      <c r="S83" s="359"/>
      <c r="T83" s="359"/>
      <c r="U83" s="359"/>
      <c r="V83" s="359"/>
      <c r="W83" t="s">
        <v>614</v>
      </c>
      <c r="X83" t="s">
        <v>698</v>
      </c>
      <c r="Y83" t="s">
        <v>880</v>
      </c>
      <c r="Z83" s="10">
        <v>100000</v>
      </c>
      <c r="AA83" s="75">
        <v>42856</v>
      </c>
      <c r="AB83">
        <v>4</v>
      </c>
      <c r="AC83" t="s">
        <v>556</v>
      </c>
      <c r="AD83" s="27">
        <v>5.3</v>
      </c>
    </row>
    <row r="84" spans="1:30" hidden="1" outlineLevel="1">
      <c r="A84" s="359"/>
      <c r="B84" s="359"/>
      <c r="C84" s="359"/>
      <c r="D84" s="359"/>
      <c r="E84" s="359"/>
      <c r="F84" s="359"/>
      <c r="G84" s="359"/>
      <c r="H84" s="359"/>
      <c r="I84" s="359"/>
      <c r="J84" s="359"/>
      <c r="K84" s="359"/>
      <c r="L84" s="359"/>
      <c r="M84" s="359"/>
      <c r="N84" s="359"/>
      <c r="O84" s="359"/>
      <c r="P84" s="359"/>
      <c r="Q84" s="359"/>
      <c r="R84" s="359"/>
      <c r="S84" s="359"/>
      <c r="T84" s="359"/>
      <c r="U84" s="359"/>
      <c r="V84" s="359"/>
      <c r="W84" t="s">
        <v>576</v>
      </c>
      <c r="X84" t="s">
        <v>886</v>
      </c>
      <c r="Y84" t="s">
        <v>498</v>
      </c>
      <c r="Z84" s="10">
        <v>25000</v>
      </c>
      <c r="AA84" s="75">
        <v>42833</v>
      </c>
      <c r="AB84">
        <v>12</v>
      </c>
      <c r="AC84" t="s">
        <v>556</v>
      </c>
      <c r="AD84" s="27">
        <v>1.85</v>
      </c>
    </row>
    <row r="85" spans="1:30" hidden="1" outlineLevel="1">
      <c r="A85" s="359"/>
      <c r="B85" s="359"/>
      <c r="C85" s="359"/>
      <c r="D85" s="359"/>
      <c r="E85" s="359"/>
      <c r="F85" s="359"/>
      <c r="G85" s="359"/>
      <c r="H85" s="359"/>
      <c r="I85" s="359"/>
      <c r="J85" s="359"/>
      <c r="K85" s="359"/>
      <c r="L85" s="359"/>
      <c r="M85" s="359"/>
      <c r="N85" s="359"/>
      <c r="O85" s="359"/>
      <c r="P85" s="359"/>
      <c r="Q85" s="359"/>
      <c r="R85" s="359"/>
      <c r="S85" s="359"/>
      <c r="T85" s="359"/>
      <c r="U85" s="359"/>
      <c r="V85" s="359"/>
      <c r="W85" t="s">
        <v>616</v>
      </c>
      <c r="X85" t="s">
        <v>881</v>
      </c>
      <c r="Y85" t="s">
        <v>882</v>
      </c>
      <c r="Z85" s="10">
        <v>60000</v>
      </c>
      <c r="AA85" s="75">
        <v>42897</v>
      </c>
      <c r="AB85">
        <v>3</v>
      </c>
      <c r="AC85" t="s">
        <v>556</v>
      </c>
      <c r="AD85" s="27">
        <v>4.32</v>
      </c>
    </row>
    <row r="86" spans="1:30" hidden="1" outlineLevel="1">
      <c r="A86" s="359"/>
      <c r="B86" s="359"/>
      <c r="C86" s="359"/>
      <c r="D86" s="359"/>
      <c r="E86" s="359"/>
      <c r="F86" s="359"/>
      <c r="G86" s="359"/>
      <c r="H86" s="359"/>
      <c r="I86" s="359"/>
      <c r="J86" s="359"/>
      <c r="K86" s="359"/>
      <c r="L86" s="359"/>
      <c r="M86" s="359"/>
      <c r="N86" s="359"/>
      <c r="O86" s="359"/>
      <c r="P86" s="359"/>
      <c r="Q86" s="359"/>
      <c r="R86" s="359"/>
      <c r="S86" s="359"/>
      <c r="T86" s="359"/>
      <c r="U86" s="359"/>
      <c r="V86" s="359"/>
      <c r="W86" t="s">
        <v>616</v>
      </c>
      <c r="X86" t="s">
        <v>698</v>
      </c>
      <c r="Y86" t="s">
        <v>502</v>
      </c>
      <c r="Z86" s="10">
        <v>75000</v>
      </c>
      <c r="AA86" s="75">
        <v>42903</v>
      </c>
      <c r="AB86">
        <v>11</v>
      </c>
      <c r="AC86" t="s">
        <v>556</v>
      </c>
      <c r="AD86" s="27">
        <v>3.0750000000000002</v>
      </c>
    </row>
    <row r="87" spans="1:30" hidden="1" outlineLevel="1">
      <c r="A87" s="359"/>
      <c r="B87" s="359"/>
      <c r="C87" s="359"/>
      <c r="D87" s="359"/>
      <c r="E87" s="359"/>
      <c r="F87" s="359"/>
      <c r="G87" s="359"/>
      <c r="H87" s="359"/>
      <c r="I87" s="359"/>
      <c r="J87" s="359"/>
      <c r="K87" s="359"/>
      <c r="L87" s="359"/>
      <c r="M87" s="359"/>
      <c r="N87" s="359"/>
      <c r="O87" s="359"/>
      <c r="P87" s="359"/>
      <c r="Q87" s="359"/>
      <c r="R87" s="359"/>
      <c r="S87" s="359"/>
      <c r="T87" s="359"/>
      <c r="U87" s="359"/>
      <c r="V87" s="359"/>
      <c r="W87" t="s">
        <v>616</v>
      </c>
      <c r="X87" t="s">
        <v>881</v>
      </c>
      <c r="Y87" t="s">
        <v>885</v>
      </c>
      <c r="Z87" s="10">
        <v>15000</v>
      </c>
      <c r="AA87" s="75">
        <v>42823</v>
      </c>
      <c r="AB87">
        <v>22</v>
      </c>
      <c r="AC87" t="s">
        <v>556</v>
      </c>
      <c r="AD87" s="27">
        <v>0.73499999999999999</v>
      </c>
    </row>
    <row r="88" spans="1:30" hidden="1" outlineLevel="1">
      <c r="A88" s="359"/>
      <c r="B88" s="359"/>
      <c r="C88" s="359"/>
      <c r="D88" s="359"/>
      <c r="E88" s="359"/>
      <c r="F88" s="359"/>
      <c r="G88" s="359"/>
      <c r="H88" s="359"/>
      <c r="I88" s="359"/>
      <c r="J88" s="359"/>
      <c r="K88" s="359"/>
      <c r="L88" s="359"/>
      <c r="M88" s="359"/>
      <c r="N88" s="359"/>
      <c r="O88" s="359"/>
      <c r="P88" s="359"/>
      <c r="Q88" s="359"/>
      <c r="R88" s="359"/>
      <c r="S88" s="359"/>
      <c r="T88" s="359"/>
      <c r="U88" s="359"/>
      <c r="V88" s="359"/>
      <c r="W88" t="s">
        <v>614</v>
      </c>
      <c r="X88" t="s">
        <v>886</v>
      </c>
      <c r="Y88" t="s">
        <v>880</v>
      </c>
      <c r="Z88" s="10">
        <v>65000</v>
      </c>
      <c r="AA88" s="75">
        <v>42894</v>
      </c>
      <c r="AB88">
        <v>2</v>
      </c>
      <c r="AC88" t="s">
        <v>556</v>
      </c>
      <c r="AD88" s="27">
        <v>4.42</v>
      </c>
    </row>
    <row r="89" spans="1:30" hidden="1" outlineLevel="1">
      <c r="A89" s="359"/>
      <c r="B89" s="359"/>
      <c r="C89" s="359"/>
      <c r="D89" s="359"/>
      <c r="E89" s="359"/>
      <c r="F89" s="359"/>
      <c r="G89" s="359"/>
      <c r="H89" s="359"/>
      <c r="I89" s="359"/>
      <c r="J89" s="359"/>
      <c r="K89" s="359"/>
      <c r="L89" s="359"/>
      <c r="M89" s="359"/>
      <c r="N89" s="359"/>
      <c r="O89" s="359"/>
      <c r="P89" s="359"/>
      <c r="Q89" s="359"/>
      <c r="R89" s="359"/>
      <c r="S89" s="359"/>
      <c r="T89" s="359"/>
      <c r="U89" s="359"/>
      <c r="V89" s="359"/>
      <c r="W89" t="s">
        <v>614</v>
      </c>
      <c r="X89" t="s">
        <v>883</v>
      </c>
      <c r="Y89" t="s">
        <v>498</v>
      </c>
      <c r="Z89" s="10">
        <v>80000</v>
      </c>
      <c r="AA89" s="75">
        <v>42907</v>
      </c>
      <c r="AB89">
        <v>7</v>
      </c>
      <c r="AC89" t="s">
        <v>556</v>
      </c>
      <c r="AD89" s="27">
        <v>5.52</v>
      </c>
    </row>
    <row r="90" spans="1:30" hidden="1" outlineLevel="1">
      <c r="A90" s="359"/>
      <c r="B90" s="359"/>
      <c r="C90" s="359"/>
      <c r="D90" s="359"/>
      <c r="E90" s="359"/>
      <c r="F90" s="359"/>
      <c r="G90" s="359"/>
      <c r="H90" s="359"/>
      <c r="I90" s="359"/>
      <c r="J90" s="359"/>
      <c r="K90" s="359"/>
      <c r="L90" s="359"/>
      <c r="M90" s="359"/>
      <c r="N90" s="359"/>
      <c r="O90" s="359"/>
      <c r="P90" s="359"/>
      <c r="Q90" s="359"/>
      <c r="R90" s="359"/>
      <c r="S90" s="359"/>
      <c r="T90" s="359"/>
      <c r="U90" s="359"/>
      <c r="V90" s="359"/>
      <c r="W90" t="s">
        <v>614</v>
      </c>
      <c r="X90" t="s">
        <v>881</v>
      </c>
      <c r="Y90" t="s">
        <v>880</v>
      </c>
      <c r="Z90" s="10">
        <v>85000</v>
      </c>
      <c r="AA90" s="75">
        <v>42819</v>
      </c>
      <c r="AB90">
        <v>2</v>
      </c>
      <c r="AC90" t="s">
        <v>556</v>
      </c>
      <c r="AD90" s="27">
        <v>3.4849999999999999</v>
      </c>
    </row>
    <row r="91" spans="1:30" hidden="1" outlineLevel="1">
      <c r="A91" s="359"/>
      <c r="B91" s="359"/>
      <c r="C91" s="359"/>
      <c r="D91" s="359"/>
      <c r="E91" s="359"/>
      <c r="F91" s="359"/>
      <c r="G91" s="359"/>
      <c r="H91" s="359"/>
      <c r="I91" s="359"/>
      <c r="J91" s="359"/>
      <c r="K91" s="359"/>
      <c r="L91" s="359"/>
      <c r="M91" s="359"/>
      <c r="N91" s="359"/>
      <c r="O91" s="359"/>
      <c r="P91" s="359"/>
      <c r="Q91" s="359"/>
      <c r="R91" s="359"/>
      <c r="S91" s="359"/>
      <c r="T91" s="359"/>
      <c r="U91" s="359"/>
      <c r="V91" s="359"/>
      <c r="W91" s="303" t="s">
        <v>616</v>
      </c>
      <c r="X91" s="303" t="s">
        <v>881</v>
      </c>
      <c r="Y91" s="303" t="s">
        <v>882</v>
      </c>
      <c r="Z91" s="360">
        <v>95000</v>
      </c>
      <c r="AA91" s="361">
        <v>42954</v>
      </c>
      <c r="AB91" s="303">
        <v>21</v>
      </c>
      <c r="AC91" s="303" t="s">
        <v>556</v>
      </c>
      <c r="AD91" s="362">
        <v>5.51</v>
      </c>
    </row>
    <row r="92" spans="1:30" hidden="1" outlineLevel="1">
      <c r="A92" s="359"/>
      <c r="B92" s="359"/>
      <c r="C92" s="359"/>
      <c r="D92" s="359"/>
      <c r="E92" s="359"/>
      <c r="F92" s="359"/>
      <c r="G92" s="359"/>
      <c r="H92" s="359"/>
      <c r="I92" s="359"/>
      <c r="J92" s="359"/>
      <c r="K92" s="359"/>
      <c r="L92" s="359"/>
      <c r="M92" s="359"/>
      <c r="N92" s="359"/>
      <c r="O92" s="359"/>
      <c r="P92" s="359"/>
      <c r="Q92" s="359"/>
      <c r="R92" s="359"/>
      <c r="S92" s="359"/>
      <c r="T92" s="359"/>
      <c r="U92" s="359"/>
      <c r="V92" s="359"/>
      <c r="W92" s="303" t="s">
        <v>616</v>
      </c>
      <c r="X92" s="303" t="s">
        <v>698</v>
      </c>
      <c r="Y92" s="303" t="s">
        <v>885</v>
      </c>
      <c r="Z92" s="360">
        <v>80000</v>
      </c>
      <c r="AA92" s="361">
        <v>42867</v>
      </c>
      <c r="AB92" s="303">
        <v>18</v>
      </c>
      <c r="AC92" s="303" t="s">
        <v>556</v>
      </c>
      <c r="AD92" s="362">
        <v>2.64</v>
      </c>
    </row>
    <row r="93" spans="1:30" hidden="1" outlineLevel="1">
      <c r="A93" s="359"/>
      <c r="B93" s="359"/>
      <c r="C93" s="359"/>
      <c r="D93" s="359"/>
      <c r="E93" s="359"/>
      <c r="F93" s="359"/>
      <c r="G93" s="359"/>
      <c r="H93" s="359"/>
      <c r="I93" s="359"/>
      <c r="J93" s="359"/>
      <c r="K93" s="359"/>
      <c r="L93" s="359"/>
      <c r="M93" s="359"/>
      <c r="N93" s="359"/>
      <c r="O93" s="359"/>
      <c r="P93" s="359"/>
      <c r="Q93" s="359"/>
      <c r="R93" s="359"/>
      <c r="S93" s="359"/>
      <c r="T93" s="359"/>
      <c r="U93" s="359"/>
      <c r="V93" s="359"/>
    </row>
    <row r="94" spans="1:30" hidden="1" outlineLevel="1">
      <c r="A94" s="359"/>
      <c r="B94" s="359"/>
      <c r="C94" s="359"/>
      <c r="D94" s="359"/>
      <c r="E94" s="359"/>
      <c r="F94" s="359"/>
      <c r="G94" s="359"/>
      <c r="H94" s="359"/>
      <c r="I94" s="359"/>
      <c r="J94" s="359"/>
      <c r="K94" s="359"/>
      <c r="L94" s="359"/>
      <c r="M94" s="359"/>
      <c r="N94" s="359"/>
      <c r="O94" s="359"/>
      <c r="P94" s="359"/>
      <c r="Q94" s="359"/>
      <c r="R94" s="359"/>
      <c r="S94" s="359"/>
      <c r="T94" s="359"/>
      <c r="U94" s="359"/>
      <c r="V94" s="359"/>
    </row>
    <row r="95" spans="1:30" hidden="1" outlineLevel="1">
      <c r="A95" s="359"/>
      <c r="B95" s="359"/>
      <c r="C95" s="359"/>
      <c r="D95" s="359"/>
      <c r="E95" s="359"/>
      <c r="F95" s="359"/>
      <c r="G95" s="359"/>
      <c r="H95" s="359"/>
      <c r="I95" s="359"/>
      <c r="J95" s="359"/>
      <c r="K95" s="359"/>
      <c r="L95" s="359"/>
      <c r="M95" s="359"/>
      <c r="N95" s="359"/>
      <c r="O95" s="359"/>
      <c r="P95" s="359"/>
      <c r="Q95" s="359"/>
      <c r="R95" s="359"/>
      <c r="S95" s="359"/>
      <c r="T95" s="359"/>
      <c r="U95" s="359"/>
      <c r="V95" s="359"/>
    </row>
    <row r="96" spans="1:30" hidden="1" outlineLevel="1">
      <c r="A96" s="359"/>
      <c r="B96" s="359"/>
      <c r="C96" s="359"/>
      <c r="D96" s="359"/>
      <c r="E96" s="359"/>
      <c r="F96" s="359"/>
      <c r="G96" s="359"/>
      <c r="H96" s="359"/>
      <c r="I96" s="359"/>
      <c r="J96" s="359"/>
      <c r="K96" s="359"/>
      <c r="L96" s="359"/>
      <c r="M96" s="359"/>
      <c r="N96" s="359"/>
      <c r="O96" s="359"/>
      <c r="P96" s="359"/>
      <c r="Q96" s="359"/>
      <c r="R96" s="359"/>
      <c r="S96" s="359"/>
      <c r="T96" s="359"/>
      <c r="U96" s="359"/>
      <c r="V96" s="359"/>
    </row>
    <row r="97" spans="1:22" hidden="1" outlineLevel="1">
      <c r="A97" s="359"/>
      <c r="B97" s="359"/>
      <c r="C97" s="359"/>
      <c r="D97" s="359"/>
      <c r="E97" s="359"/>
      <c r="F97" s="359"/>
      <c r="G97" s="359"/>
      <c r="H97" s="359"/>
      <c r="I97" s="359"/>
      <c r="J97" s="359"/>
      <c r="K97" s="359"/>
      <c r="L97" s="359"/>
      <c r="M97" s="359"/>
      <c r="N97" s="359"/>
      <c r="O97" s="359"/>
      <c r="P97" s="359"/>
      <c r="Q97" s="359"/>
      <c r="R97" s="359"/>
      <c r="S97" s="359"/>
      <c r="T97" s="359"/>
      <c r="U97" s="359"/>
      <c r="V97" s="359"/>
    </row>
    <row r="98" spans="1:22" hidden="1" outlineLevel="1">
      <c r="A98" s="359"/>
      <c r="B98" s="359"/>
      <c r="C98" s="359"/>
      <c r="D98" s="359"/>
      <c r="E98" s="359"/>
      <c r="F98" s="359"/>
      <c r="G98" s="359"/>
      <c r="H98" s="359"/>
      <c r="I98" s="359"/>
      <c r="J98" s="359"/>
      <c r="K98" s="359"/>
      <c r="L98" s="359"/>
      <c r="M98" s="359"/>
      <c r="N98" s="359"/>
      <c r="O98" s="359"/>
      <c r="P98" s="359"/>
      <c r="Q98" s="359"/>
      <c r="R98" s="359"/>
      <c r="S98" s="359"/>
      <c r="T98" s="359"/>
      <c r="U98" s="359"/>
      <c r="V98" s="359"/>
    </row>
    <row r="99" spans="1:22" collapsed="1"/>
  </sheetData>
  <conditionalFormatting pivot="1" sqref="I75:M78">
    <cfRule type="colorScale" priority="1">
      <colorScale>
        <cfvo type="min"/>
        <cfvo type="max"/>
        <color rgb="FFFCFCFF"/>
        <color rgb="FF63BE7B"/>
      </colorScale>
    </cfRule>
  </conditionalFormatting>
  <hyperlinks>
    <hyperlink ref="G1" location="Introduction!A1" display="Click here to go to introduction" xr:uid="{524C96A7-CB82-44AA-ADB1-0FD1C7BE7142}"/>
  </hyperlinks>
  <pageMargins left="0.70866141732283472" right="0.70866141732283472" top="0.74803149606299213" bottom="0.74803149606299213" header="0.31496062992125984" footer="0.31496062992125984"/>
  <pageSetup paperSize="9" scale="37" orientation="landscape" r:id="rId7"/>
  <drawing r:id="rId8"/>
  <tableParts count="1">
    <tablePart r:id="rId9"/>
  </tableParts>
  <extLst>
    <ext xmlns:x14="http://schemas.microsoft.com/office/spreadsheetml/2009/9/main" uri="{A8765BA9-456A-4dab-B4F3-ACF838C121DE}">
      <x14:slicerList>
        <x14:slicer r:id="rId10"/>
      </x14:slicerList>
    </ext>
    <ext xmlns:x15="http://schemas.microsoft.com/office/spreadsheetml/2010/11/main" uri="{7E03D99C-DC04-49d9-9315-930204A7B6E9}">
      <x15:timelineRefs>
        <x15:timelineRef r:id="rId11"/>
      </x15:timelineRef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9D718D-FC74-49EF-A06F-8343A998465B}">
  <sheetPr codeName="Sheet6">
    <tabColor theme="8" tint="0.59999389629810485"/>
    <pageSetUpPr fitToPage="1"/>
  </sheetPr>
  <dimension ref="A1:F38"/>
  <sheetViews>
    <sheetView showGridLines="0" zoomScaleNormal="100" workbookViewId="0">
      <selection activeCell="B18" sqref="B18"/>
    </sheetView>
  </sheetViews>
  <sheetFormatPr defaultRowHeight="15" customHeight="1"/>
  <cols>
    <col min="2" max="2" width="45.6640625" customWidth="1"/>
    <col min="4" max="4" width="4" customWidth="1"/>
    <col min="5" max="5" width="4.44140625" customWidth="1"/>
    <col min="6" max="6" width="33" customWidth="1"/>
    <col min="13" max="13" width="8.88671875" customWidth="1"/>
  </cols>
  <sheetData>
    <row r="1" spans="1:6" ht="14.4">
      <c r="A1" s="38" t="s">
        <v>32</v>
      </c>
      <c r="C1" s="18" t="s">
        <v>21</v>
      </c>
    </row>
    <row r="2" spans="1:6" ht="14.4">
      <c r="A2" s="21" t="s">
        <v>41</v>
      </c>
      <c r="D2" s="48"/>
      <c r="F2" s="42" t="s">
        <v>40</v>
      </c>
    </row>
    <row r="3" spans="1:6" ht="6.75" customHeight="1">
      <c r="A3" s="1"/>
    </row>
    <row r="4" spans="1:6" ht="14.4">
      <c r="A4" s="1" t="s">
        <v>42</v>
      </c>
    </row>
    <row r="5" spans="1:6" ht="6" customHeight="1">
      <c r="A5" s="1"/>
    </row>
    <row r="6" spans="1:6" ht="14.4">
      <c r="A6" s="43"/>
      <c r="B6" s="43" t="s">
        <v>43</v>
      </c>
      <c r="C6" s="44" t="s">
        <v>44</v>
      </c>
      <c r="D6" s="1"/>
      <c r="E6" s="1"/>
      <c r="F6" s="1" t="s">
        <v>45</v>
      </c>
    </row>
    <row r="7" spans="1:6" ht="14.4">
      <c r="A7" s="45"/>
      <c r="B7" s="498"/>
      <c r="C7" s="498"/>
      <c r="E7" t="s">
        <v>1</v>
      </c>
      <c r="F7" t="s">
        <v>2</v>
      </c>
    </row>
    <row r="8" spans="1:6" ht="14.4">
      <c r="A8" s="17"/>
      <c r="B8" s="498" t="s">
        <v>1570</v>
      </c>
      <c r="C8" s="498"/>
      <c r="E8">
        <v>1</v>
      </c>
      <c r="F8" t="s">
        <v>46</v>
      </c>
    </row>
    <row r="9" spans="1:6" ht="14.4">
      <c r="A9" s="17"/>
      <c r="B9" s="498" t="s">
        <v>1571</v>
      </c>
      <c r="C9" s="498"/>
      <c r="E9">
        <v>2</v>
      </c>
      <c r="F9" t="s">
        <v>47</v>
      </c>
    </row>
    <row r="10" spans="1:6" ht="15" customHeight="1">
      <c r="A10" s="17"/>
      <c r="B10" s="498" t="s">
        <v>1572</v>
      </c>
      <c r="C10" s="498"/>
      <c r="E10">
        <v>3</v>
      </c>
      <c r="F10" t="s">
        <v>49</v>
      </c>
    </row>
    <row r="11" spans="1:6" ht="14.4">
      <c r="A11" s="17"/>
      <c r="B11" s="498" t="s">
        <v>48</v>
      </c>
      <c r="C11" s="498"/>
      <c r="E11">
        <v>4</v>
      </c>
      <c r="F11" t="s">
        <v>50</v>
      </c>
    </row>
    <row r="12" spans="1:6" ht="14.4">
      <c r="A12" s="17"/>
      <c r="B12" s="498" t="s">
        <v>391</v>
      </c>
      <c r="C12" s="498"/>
      <c r="E12">
        <v>5</v>
      </c>
      <c r="F12" t="s">
        <v>51</v>
      </c>
    </row>
    <row r="13" spans="1:6" ht="14.4">
      <c r="A13" s="17"/>
      <c r="B13" s="45" t="s">
        <v>31</v>
      </c>
      <c r="C13" s="10"/>
      <c r="E13">
        <v>6</v>
      </c>
      <c r="F13" t="s">
        <v>53</v>
      </c>
    </row>
    <row r="14" spans="1:6" ht="14.4">
      <c r="A14" s="17"/>
      <c r="B14" s="498" t="s">
        <v>52</v>
      </c>
      <c r="C14" s="498"/>
    </row>
    <row r="15" spans="1:6" ht="14.4">
      <c r="A15" s="17"/>
      <c r="B15" s="498" t="s">
        <v>33</v>
      </c>
      <c r="C15" s="498"/>
    </row>
    <row r="16" spans="1:6" ht="14.4">
      <c r="A16" s="17"/>
      <c r="B16" s="498" t="s">
        <v>608</v>
      </c>
      <c r="C16" s="498"/>
      <c r="E16" s="5" t="s">
        <v>54</v>
      </c>
    </row>
    <row r="17" spans="1:6" ht="14.4">
      <c r="A17" s="46"/>
      <c r="B17" s="498" t="s">
        <v>55</v>
      </c>
      <c r="C17" s="498"/>
      <c r="E17" t="s">
        <v>56</v>
      </c>
      <c r="F17" t="s">
        <v>57</v>
      </c>
    </row>
    <row r="18" spans="1:6" ht="14.4">
      <c r="A18" s="46"/>
      <c r="B18" s="498" t="s">
        <v>58</v>
      </c>
      <c r="C18" s="498"/>
      <c r="E18" s="47">
        <v>1</v>
      </c>
      <c r="F18" t="s">
        <v>59</v>
      </c>
    </row>
    <row r="19" spans="1:6" ht="14.4">
      <c r="A19" s="46"/>
      <c r="B19" s="498" t="s">
        <v>60</v>
      </c>
      <c r="C19" s="498"/>
      <c r="E19" s="47">
        <v>2</v>
      </c>
      <c r="F19" t="s">
        <v>61</v>
      </c>
    </row>
    <row r="20" spans="1:6" ht="14.4">
      <c r="A20" s="46"/>
      <c r="B20" s="498" t="s">
        <v>62</v>
      </c>
      <c r="C20" s="498"/>
      <c r="E20" s="47">
        <v>3</v>
      </c>
      <c r="F20" t="s">
        <v>63</v>
      </c>
    </row>
    <row r="21" spans="1:6" ht="14.4">
      <c r="A21" s="46"/>
      <c r="E21" s="47">
        <v>4</v>
      </c>
      <c r="F21" t="s">
        <v>64</v>
      </c>
    </row>
    <row r="22" spans="1:6" ht="14.4">
      <c r="A22" s="46"/>
      <c r="E22" s="47">
        <v>5</v>
      </c>
      <c r="F22" t="s">
        <v>65</v>
      </c>
    </row>
    <row r="23" spans="1:6" ht="14.4">
      <c r="E23">
        <v>6</v>
      </c>
      <c r="F23" t="s">
        <v>66</v>
      </c>
    </row>
    <row r="24" spans="1:6" ht="14.4"/>
    <row r="25" spans="1:6" ht="14.4">
      <c r="A25" t="s">
        <v>67</v>
      </c>
    </row>
    <row r="26" spans="1:6" ht="14.4">
      <c r="A26" s="32" t="s">
        <v>68</v>
      </c>
    </row>
    <row r="27" spans="1:6" ht="4.5" customHeight="1">
      <c r="D27" s="45"/>
    </row>
    <row r="28" spans="1:6" ht="14.4">
      <c r="A28" s="5" t="s">
        <v>56</v>
      </c>
      <c r="B28" s="5" t="s">
        <v>69</v>
      </c>
      <c r="C28" s="5" t="s">
        <v>57</v>
      </c>
      <c r="D28" s="45"/>
    </row>
    <row r="29" spans="1:6" ht="14.4">
      <c r="A29" t="s">
        <v>15</v>
      </c>
      <c r="B29" t="s">
        <v>70</v>
      </c>
      <c r="C29" t="s">
        <v>71</v>
      </c>
      <c r="D29" s="45"/>
    </row>
    <row r="30" spans="1:6" ht="14.4">
      <c r="A30" t="s">
        <v>16</v>
      </c>
      <c r="B30" t="s">
        <v>72</v>
      </c>
      <c r="C30" t="s">
        <v>73</v>
      </c>
      <c r="D30" s="45"/>
    </row>
    <row r="31" spans="1:6" ht="14.4">
      <c r="D31" s="45"/>
    </row>
    <row r="32" spans="1:6" ht="14.4">
      <c r="D32" s="45"/>
    </row>
    <row r="33" spans="4:4" ht="14.4">
      <c r="D33" s="45"/>
    </row>
    <row r="34" spans="4:4" ht="14.4">
      <c r="D34" s="45"/>
    </row>
    <row r="35" spans="4:4" ht="14.4">
      <c r="D35" s="45"/>
    </row>
    <row r="36" spans="4:4" ht="14.4">
      <c r="D36" s="45"/>
    </row>
    <row r="37" spans="4:4" ht="14.4">
      <c r="D37" s="45"/>
    </row>
    <row r="38" spans="4:4" ht="14.4">
      <c r="D38" s="45"/>
    </row>
  </sheetData>
  <conditionalFormatting sqref="D2">
    <cfRule type="containsText" dxfId="43" priority="2" operator="containsText" text="elepha">
      <formula>NOT(ISERROR(SEARCH("elepha",D2)))</formula>
    </cfRule>
    <cfRule type="containsText" dxfId="42" priority="3" operator="containsText" text="drago">
      <formula>NOT(ISERROR(SEARCH("drago",D2)))</formula>
    </cfRule>
  </conditionalFormatting>
  <conditionalFormatting sqref="A1">
    <cfRule type="containsText" dxfId="41" priority="1" operator="containsText" text="redo">
      <formula>NOT(ISERROR(SEARCH("redo",A1)))</formula>
    </cfRule>
  </conditionalFormatting>
  <hyperlinks>
    <hyperlink ref="D1" location="Introduction!A1" display="Click here to go to introduction" xr:uid="{A1D49514-AEC3-4752-A6A3-51C7DB16C134}"/>
    <hyperlink ref="C1" location="Introduction!A1" display="Click here to go to introduction" xr:uid="{7CBE03E2-D4FD-4F14-B684-34FF18A9E858}"/>
  </hyperlinks>
  <pageMargins left="0.70866141732283472" right="0.70866141732283472" top="0.74803149606299213" bottom="0.74803149606299213" header="0.31496062992125984" footer="0.31496062992125984"/>
  <pageSetup scale="79" orientation="landscape" horizontalDpi="300"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
    <tabColor theme="8" tint="0.59999389629810485"/>
    <pageSetUpPr autoPageBreaks="0" fitToPage="1"/>
  </sheetPr>
  <dimension ref="A1:N54"/>
  <sheetViews>
    <sheetView showGridLines="0" topLeftCell="A9" zoomScaleNormal="100" workbookViewId="0">
      <selection activeCell="B13" sqref="B13"/>
    </sheetView>
  </sheetViews>
  <sheetFormatPr defaultRowHeight="15" customHeight="1"/>
  <cols>
    <col min="1" max="1" width="21.33203125" customWidth="1"/>
    <col min="2" max="2" width="14.33203125" bestFit="1" customWidth="1"/>
    <col min="3" max="3" width="11" customWidth="1"/>
    <col min="4" max="4" width="9.88671875" customWidth="1"/>
    <col min="5" max="5" width="13.88671875" customWidth="1"/>
    <col min="6" max="6" width="10.5546875" customWidth="1"/>
    <col min="7" max="7" width="15.33203125" customWidth="1"/>
    <col min="8" max="8" width="15.44140625" customWidth="1"/>
    <col min="9" max="9" width="18.88671875" customWidth="1"/>
    <col min="10" max="10" width="9.88671875" bestFit="1" customWidth="1"/>
    <col min="11" max="12" width="7.5546875" customWidth="1"/>
    <col min="13" max="13" width="3.77734375" customWidth="1"/>
    <col min="14" max="14" width="3.44140625" customWidth="1"/>
  </cols>
  <sheetData>
    <row r="1" spans="1:14" ht="14.4">
      <c r="A1" s="38" t="s">
        <v>32</v>
      </c>
      <c r="B1" s="10"/>
      <c r="C1" s="10"/>
      <c r="D1" s="10"/>
      <c r="E1" s="18" t="s">
        <v>21</v>
      </c>
      <c r="F1" s="10"/>
      <c r="G1" s="10"/>
      <c r="H1" s="10"/>
      <c r="I1" s="10"/>
      <c r="J1" s="10"/>
      <c r="K1" s="10"/>
      <c r="L1" s="10"/>
      <c r="M1" s="10"/>
      <c r="N1" s="10"/>
    </row>
    <row r="2" spans="1:14" ht="14.4">
      <c r="A2" s="11" t="s">
        <v>304</v>
      </c>
      <c r="B2" s="10"/>
      <c r="C2" s="10"/>
      <c r="D2" s="10"/>
      <c r="E2" s="10"/>
      <c r="F2" s="10"/>
      <c r="G2" s="10"/>
      <c r="H2" s="10"/>
      <c r="I2" s="10"/>
      <c r="J2" s="10"/>
      <c r="K2" s="10"/>
      <c r="L2" s="10"/>
      <c r="M2" s="10"/>
      <c r="N2" s="10"/>
    </row>
    <row r="3" spans="1:14" ht="14.4">
      <c r="A3" s="11"/>
      <c r="B3" s="10"/>
      <c r="C3" s="10"/>
      <c r="D3" s="10"/>
      <c r="E3" s="10"/>
      <c r="F3" s="10"/>
      <c r="G3" s="10"/>
      <c r="H3" s="10"/>
      <c r="I3" s="10"/>
      <c r="J3" s="10"/>
      <c r="K3" s="10"/>
      <c r="L3" s="10"/>
      <c r="M3" s="10"/>
      <c r="N3" s="10"/>
    </row>
    <row r="4" spans="1:14" ht="14.4">
      <c r="A4" s="10" t="s">
        <v>305</v>
      </c>
      <c r="B4" s="10"/>
      <c r="C4" s="10"/>
      <c r="D4" s="10"/>
      <c r="E4" s="10"/>
      <c r="F4" s="10"/>
      <c r="G4" s="10"/>
      <c r="H4" s="10"/>
      <c r="I4" s="10"/>
      <c r="J4" s="10"/>
      <c r="K4" s="10"/>
      <c r="L4" s="10"/>
      <c r="M4" s="10"/>
      <c r="N4" s="10"/>
    </row>
    <row r="5" spans="1:14" ht="14.4">
      <c r="A5" s="59"/>
      <c r="B5" s="12"/>
      <c r="C5" s="12"/>
      <c r="D5" s="12"/>
      <c r="E5" s="12"/>
      <c r="F5" s="12"/>
      <c r="G5" s="10"/>
      <c r="H5" s="10"/>
      <c r="I5" s="10"/>
      <c r="J5" s="10"/>
      <c r="K5" s="10"/>
      <c r="L5" s="10"/>
      <c r="M5" s="10"/>
      <c r="N5" s="10"/>
    </row>
    <row r="6" spans="1:14" ht="14.4">
      <c r="A6" s="44" t="s">
        <v>1126</v>
      </c>
      <c r="B6" s="10"/>
      <c r="C6" s="10"/>
      <c r="D6" s="10"/>
      <c r="E6" s="44" t="s">
        <v>1127</v>
      </c>
      <c r="F6" s="10"/>
      <c r="G6" s="10"/>
      <c r="H6" s="10"/>
      <c r="I6" s="10"/>
      <c r="J6" s="10"/>
      <c r="K6" s="10"/>
      <c r="L6" s="10"/>
      <c r="M6" s="10"/>
      <c r="N6" s="10"/>
    </row>
    <row r="7" spans="1:14" ht="14.4">
      <c r="A7" s="10"/>
      <c r="B7" s="10"/>
      <c r="C7" s="10"/>
      <c r="D7" s="10"/>
      <c r="L7" s="10"/>
      <c r="M7" s="10"/>
      <c r="N7" s="10"/>
    </row>
    <row r="8" spans="1:14" ht="28.8">
      <c r="A8" s="128" t="s">
        <v>20</v>
      </c>
      <c r="B8" s="129" t="s">
        <v>306</v>
      </c>
      <c r="C8" s="130" t="s">
        <v>326</v>
      </c>
      <c r="D8" s="10"/>
      <c r="E8" s="136" t="s">
        <v>546</v>
      </c>
      <c r="F8" s="140" t="s">
        <v>620</v>
      </c>
      <c r="G8" s="140" t="s">
        <v>621</v>
      </c>
      <c r="H8" s="140" t="s">
        <v>622</v>
      </c>
      <c r="I8" s="140" t="s">
        <v>623</v>
      </c>
      <c r="J8" s="140" t="s">
        <v>624</v>
      </c>
      <c r="K8" s="141" t="s">
        <v>625</v>
      </c>
      <c r="L8" s="142" t="s">
        <v>7</v>
      </c>
      <c r="M8" s="10"/>
      <c r="N8" s="10"/>
    </row>
    <row r="9" spans="1:14" ht="14.4">
      <c r="A9" s="131" t="s">
        <v>308</v>
      </c>
      <c r="B9" s="10">
        <v>50000</v>
      </c>
      <c r="C9" s="132" t="s">
        <v>612</v>
      </c>
      <c r="E9" s="131" t="s">
        <v>614</v>
      </c>
      <c r="F9" s="10">
        <v>1525</v>
      </c>
      <c r="G9" s="10">
        <v>1925</v>
      </c>
      <c r="H9" s="10">
        <v>1447</v>
      </c>
      <c r="I9" s="10">
        <v>1485</v>
      </c>
      <c r="J9" s="10">
        <v>1303</v>
      </c>
      <c r="K9" s="137">
        <v>1421</v>
      </c>
      <c r="L9" s="143"/>
      <c r="M9" s="10"/>
      <c r="N9" s="10"/>
    </row>
    <row r="10" spans="1:14" ht="14.4">
      <c r="A10" s="131" t="s">
        <v>39</v>
      </c>
      <c r="B10" s="10">
        <v>16000</v>
      </c>
      <c r="C10" s="132" t="s">
        <v>613</v>
      </c>
      <c r="E10" s="131" t="s">
        <v>615</v>
      </c>
      <c r="F10" s="10">
        <v>985</v>
      </c>
      <c r="G10" s="10">
        <v>1622</v>
      </c>
      <c r="H10" s="10">
        <v>1291</v>
      </c>
      <c r="I10" s="10">
        <v>990</v>
      </c>
      <c r="J10" s="10">
        <v>669</v>
      </c>
      <c r="K10" s="137">
        <v>1272</v>
      </c>
      <c r="L10" s="143"/>
      <c r="M10" s="10"/>
      <c r="N10" s="10"/>
    </row>
    <row r="11" spans="1:14" ht="14.4">
      <c r="A11" s="371" t="s">
        <v>309</v>
      </c>
      <c r="B11" s="10">
        <v>33000</v>
      </c>
      <c r="C11" s="132" t="s">
        <v>612</v>
      </c>
      <c r="E11" s="131" t="s">
        <v>616</v>
      </c>
      <c r="F11" s="10">
        <v>629</v>
      </c>
      <c r="G11" s="10">
        <v>700</v>
      </c>
      <c r="H11" s="10">
        <v>1246</v>
      </c>
      <c r="I11" s="10">
        <v>720</v>
      </c>
      <c r="J11" s="10">
        <v>1086</v>
      </c>
      <c r="K11" s="137">
        <v>1709</v>
      </c>
      <c r="L11" s="143"/>
      <c r="M11" s="10"/>
      <c r="N11" s="10"/>
    </row>
    <row r="12" spans="1:14" ht="14.4">
      <c r="A12" s="371" t="s">
        <v>600</v>
      </c>
      <c r="B12" s="10">
        <v>10000</v>
      </c>
      <c r="C12" s="132" t="s">
        <v>612</v>
      </c>
      <c r="E12" s="133" t="s">
        <v>617</v>
      </c>
      <c r="F12" s="134">
        <v>875</v>
      </c>
      <c r="G12" s="134">
        <v>1302</v>
      </c>
      <c r="H12" s="134">
        <v>940</v>
      </c>
      <c r="I12" s="134">
        <v>1960</v>
      </c>
      <c r="J12" s="134">
        <v>1685</v>
      </c>
      <c r="K12" s="138">
        <v>525</v>
      </c>
      <c r="L12" s="144"/>
      <c r="M12" s="10"/>
      <c r="N12" s="10"/>
    </row>
    <row r="13" spans="1:14" ht="14.4">
      <c r="A13" s="131" t="s">
        <v>601</v>
      </c>
      <c r="B13" s="10">
        <v>7000</v>
      </c>
      <c r="C13" s="132" t="s">
        <v>612</v>
      </c>
      <c r="E13" s="145" t="s">
        <v>7</v>
      </c>
      <c r="F13" s="146"/>
      <c r="G13" s="146"/>
      <c r="H13" s="146"/>
      <c r="I13" s="146"/>
      <c r="J13" s="146"/>
      <c r="K13" s="146"/>
      <c r="L13" s="147"/>
      <c r="M13" s="10"/>
      <c r="N13" s="10"/>
    </row>
    <row r="14" spans="1:14" ht="14.4">
      <c r="A14" s="131" t="s">
        <v>602</v>
      </c>
      <c r="B14" s="10">
        <v>16000</v>
      </c>
      <c r="C14" s="132" t="s">
        <v>613</v>
      </c>
      <c r="F14" s="10"/>
      <c r="G14" s="10"/>
      <c r="H14" s="10"/>
      <c r="I14" s="10"/>
      <c r="J14" s="10"/>
      <c r="K14" s="10"/>
      <c r="L14" s="10"/>
      <c r="M14" s="10"/>
      <c r="N14" s="10"/>
    </row>
    <row r="15" spans="1:14" ht="14.4">
      <c r="A15" s="371" t="s">
        <v>340</v>
      </c>
      <c r="B15" s="10">
        <v>43000</v>
      </c>
      <c r="C15" s="132" t="s">
        <v>612</v>
      </c>
      <c r="F15" s="10"/>
      <c r="G15" s="10"/>
      <c r="H15" s="10"/>
      <c r="I15" s="10"/>
      <c r="J15" s="10"/>
      <c r="K15" s="10"/>
      <c r="L15" s="10"/>
      <c r="M15" s="10"/>
      <c r="N15" s="10"/>
    </row>
    <row r="16" spans="1:14" ht="14.4">
      <c r="A16" s="131" t="s">
        <v>603</v>
      </c>
      <c r="B16" s="10">
        <v>40000</v>
      </c>
      <c r="C16" s="132" t="s">
        <v>613</v>
      </c>
      <c r="D16" s="10"/>
      <c r="E16" s="10"/>
      <c r="F16" s="10"/>
      <c r="G16" s="10"/>
      <c r="H16" s="10"/>
      <c r="I16" s="10"/>
      <c r="J16" s="10"/>
      <c r="K16" s="10"/>
      <c r="L16" s="10"/>
      <c r="M16" s="10"/>
      <c r="N16" s="10"/>
    </row>
    <row r="17" spans="1:14" ht="14.4">
      <c r="A17" s="131" t="s">
        <v>309</v>
      </c>
      <c r="B17" s="10">
        <v>8000</v>
      </c>
      <c r="C17" s="132" t="s">
        <v>612</v>
      </c>
      <c r="D17" s="10"/>
      <c r="E17" s="10"/>
      <c r="F17" s="10"/>
      <c r="G17" s="10"/>
      <c r="H17" s="10"/>
      <c r="I17" s="10"/>
      <c r="J17" s="10"/>
      <c r="K17" s="10"/>
      <c r="L17" s="10"/>
      <c r="M17" s="10"/>
      <c r="N17" s="10"/>
    </row>
    <row r="18" spans="1:14" ht="14.4">
      <c r="A18" s="133" t="s">
        <v>604</v>
      </c>
      <c r="B18" s="134">
        <v>20000</v>
      </c>
      <c r="C18" s="135" t="s">
        <v>612</v>
      </c>
      <c r="D18" s="10"/>
      <c r="E18" s="10"/>
      <c r="F18" s="10"/>
      <c r="G18" s="10"/>
      <c r="H18" s="10"/>
      <c r="I18" s="10"/>
      <c r="J18" s="10"/>
      <c r="K18" s="10"/>
      <c r="L18" s="10"/>
      <c r="M18" s="10"/>
      <c r="N18" s="10"/>
    </row>
    <row r="19" spans="1:14" ht="14.4">
      <c r="A19" s="10"/>
      <c r="B19" s="10"/>
      <c r="C19" s="10"/>
      <c r="D19" s="10"/>
      <c r="E19" s="10"/>
      <c r="F19" s="10"/>
      <c r="G19" s="10"/>
      <c r="H19" s="10"/>
      <c r="I19" s="10"/>
      <c r="J19" s="10"/>
      <c r="K19" s="10"/>
      <c r="L19" s="10"/>
      <c r="M19" s="10"/>
      <c r="N19" s="10"/>
    </row>
    <row r="20" spans="1:14" ht="14.4">
      <c r="A20" s="44" t="s">
        <v>1128</v>
      </c>
      <c r="B20" s="10"/>
      <c r="C20" s="10"/>
      <c r="D20" s="10"/>
      <c r="E20" s="10"/>
      <c r="F20" s="10"/>
      <c r="G20" s="10"/>
      <c r="H20" s="10"/>
      <c r="I20" s="10"/>
      <c r="J20" s="10"/>
      <c r="K20" s="10"/>
      <c r="L20" s="10"/>
      <c r="M20" s="10"/>
      <c r="N20" s="10"/>
    </row>
    <row r="21" spans="1:14" ht="14.4">
      <c r="A21" s="10"/>
      <c r="B21" s="10"/>
      <c r="C21" s="10"/>
      <c r="D21" s="10"/>
      <c r="E21" s="10"/>
      <c r="F21" s="305">
        <v>80</v>
      </c>
      <c r="G21" s="10"/>
      <c r="H21" s="10"/>
      <c r="I21" s="10"/>
      <c r="J21" s="10"/>
      <c r="K21" s="10"/>
      <c r="L21" s="10"/>
      <c r="M21" s="10"/>
      <c r="N21" s="10"/>
    </row>
    <row r="22" spans="1:14" ht="14.4">
      <c r="A22" s="44"/>
      <c r="B22" s="10"/>
      <c r="C22" s="10"/>
      <c r="D22" s="60" t="s">
        <v>514</v>
      </c>
      <c r="E22" s="304" t="s">
        <v>1121</v>
      </c>
      <c r="F22" s="60" t="s">
        <v>1122</v>
      </c>
      <c r="G22" s="60" t="s">
        <v>1123</v>
      </c>
      <c r="H22" s="10"/>
      <c r="I22" s="10"/>
      <c r="J22" s="10"/>
      <c r="K22" s="10"/>
      <c r="L22" s="10"/>
      <c r="M22" s="10"/>
      <c r="N22" s="10"/>
    </row>
    <row r="23" spans="1:14" ht="5.25" customHeight="1">
      <c r="A23" s="10"/>
      <c r="B23" s="10"/>
      <c r="C23" s="10"/>
      <c r="D23" s="10"/>
      <c r="E23" s="10"/>
      <c r="F23" s="10"/>
      <c r="G23" s="10"/>
      <c r="H23" s="10"/>
      <c r="I23" s="10"/>
      <c r="J23" s="10"/>
      <c r="K23" s="10"/>
      <c r="L23" s="10"/>
      <c r="M23" s="10"/>
      <c r="N23" s="10"/>
    </row>
    <row r="24" spans="1:14" ht="28.8">
      <c r="A24" s="61" t="s">
        <v>310</v>
      </c>
      <c r="B24" s="61" t="s">
        <v>311</v>
      </c>
      <c r="C24" s="61" t="s">
        <v>312</v>
      </c>
      <c r="D24" s="61" t="s">
        <v>12</v>
      </c>
      <c r="E24" s="61" t="s">
        <v>313</v>
      </c>
      <c r="F24" s="61" t="s">
        <v>315</v>
      </c>
      <c r="G24" s="61" t="s">
        <v>403</v>
      </c>
      <c r="H24" s="61" t="s">
        <v>314</v>
      </c>
      <c r="I24" s="62" t="s">
        <v>316</v>
      </c>
      <c r="J24" s="62" t="s">
        <v>317</v>
      </c>
      <c r="K24" s="63"/>
      <c r="L24" s="63"/>
      <c r="M24" s="10"/>
      <c r="N24" s="63"/>
    </row>
    <row r="25" spans="1:14" ht="14.4">
      <c r="A25" s="10" t="s">
        <v>318</v>
      </c>
      <c r="B25" s="10" t="s">
        <v>319</v>
      </c>
      <c r="C25" s="10">
        <v>2</v>
      </c>
      <c r="D25" s="10">
        <v>15</v>
      </c>
      <c r="E25" s="10">
        <f>D25*C25</f>
        <v>30</v>
      </c>
      <c r="F25" s="10">
        <v>30</v>
      </c>
      <c r="G25" s="75">
        <v>43221</v>
      </c>
      <c r="H25" s="10" t="s">
        <v>320</v>
      </c>
      <c r="I25" s="30" t="s">
        <v>321</v>
      </c>
      <c r="J25" s="30">
        <f>F25-E25</f>
        <v>0</v>
      </c>
      <c r="K25" s="10"/>
      <c r="L25" s="10"/>
      <c r="M25" s="33" t="s">
        <v>518</v>
      </c>
      <c r="N25" s="10"/>
    </row>
    <row r="26" spans="1:14" ht="14.4">
      <c r="A26" s="10" t="s">
        <v>322</v>
      </c>
      <c r="B26" s="10"/>
      <c r="C26" s="10">
        <v>4</v>
      </c>
      <c r="D26" s="10">
        <v>12</v>
      </c>
      <c r="E26" s="10">
        <f>D26*C26</f>
        <v>48</v>
      </c>
      <c r="F26" s="10">
        <v>45</v>
      </c>
      <c r="G26" s="75">
        <v>43193</v>
      </c>
      <c r="H26" s="10" t="s">
        <v>323</v>
      </c>
      <c r="I26" s="30" t="s">
        <v>321</v>
      </c>
      <c r="J26" s="30">
        <f>F26-E26</f>
        <v>-3</v>
      </c>
      <c r="K26" s="10"/>
      <c r="L26" s="64">
        <v>32</v>
      </c>
      <c r="M26" s="10">
        <v>35</v>
      </c>
      <c r="N26" s="10" t="s">
        <v>598</v>
      </c>
    </row>
    <row r="27" spans="1:14" ht="14.4">
      <c r="A27" s="10" t="s">
        <v>324</v>
      </c>
      <c r="B27" s="65" t="s">
        <v>325</v>
      </c>
      <c r="C27" s="10">
        <v>7</v>
      </c>
      <c r="D27" s="10">
        <v>15</v>
      </c>
      <c r="E27" s="10">
        <f>D27*C27</f>
        <v>105</v>
      </c>
      <c r="F27" s="10">
        <v>105</v>
      </c>
      <c r="G27" s="75">
        <v>43319</v>
      </c>
      <c r="H27" s="10" t="s">
        <v>323</v>
      </c>
      <c r="I27" s="30" t="s">
        <v>326</v>
      </c>
      <c r="J27" s="30">
        <f>F27-E27</f>
        <v>0</v>
      </c>
      <c r="K27" s="10"/>
      <c r="L27" s="64">
        <v>90</v>
      </c>
      <c r="M27" s="10" t="s">
        <v>327</v>
      </c>
      <c r="N27" s="10"/>
    </row>
    <row r="28" spans="1:14" ht="14.4">
      <c r="A28" s="10" t="s">
        <v>328</v>
      </c>
      <c r="B28" s="65" t="s">
        <v>329</v>
      </c>
      <c r="C28" s="10">
        <v>6</v>
      </c>
      <c r="D28" s="10">
        <v>15</v>
      </c>
      <c r="E28" s="10">
        <f>D28*C28</f>
        <v>90</v>
      </c>
      <c r="F28" s="10">
        <v>90</v>
      </c>
      <c r="G28" s="75">
        <v>43382</v>
      </c>
      <c r="H28" s="10" t="s">
        <v>330</v>
      </c>
      <c r="I28" s="30" t="s">
        <v>326</v>
      </c>
      <c r="J28" s="30">
        <f>F28-E28</f>
        <v>0</v>
      </c>
      <c r="K28" s="10"/>
      <c r="L28" s="64">
        <v>101</v>
      </c>
      <c r="M28" s="10">
        <v>100</v>
      </c>
      <c r="N28" s="10" t="s">
        <v>597</v>
      </c>
    </row>
    <row r="29" spans="1:14" ht="14.4">
      <c r="A29" s="10" t="s">
        <v>332</v>
      </c>
      <c r="B29" s="10" t="s">
        <v>319</v>
      </c>
      <c r="C29" s="10">
        <v>9</v>
      </c>
      <c r="D29" s="10">
        <v>15</v>
      </c>
      <c r="E29" s="10">
        <f>D29*C29</f>
        <v>135</v>
      </c>
      <c r="F29" s="10">
        <v>135</v>
      </c>
      <c r="G29" s="75">
        <v>43413</v>
      </c>
      <c r="H29" s="10" t="s">
        <v>333</v>
      </c>
      <c r="I29" s="30" t="s">
        <v>321</v>
      </c>
      <c r="J29" s="30">
        <f>F29-E29</f>
        <v>0</v>
      </c>
      <c r="K29" s="10"/>
      <c r="L29" s="10"/>
      <c r="M29" s="10"/>
      <c r="N29" s="10"/>
    </row>
    <row r="30" spans="1:14" ht="5.25" customHeight="1">
      <c r="A30" s="10"/>
      <c r="B30" s="10"/>
      <c r="C30" s="10"/>
      <c r="D30" s="10"/>
      <c r="E30" s="10"/>
      <c r="F30" s="10"/>
      <c r="G30" s="10"/>
      <c r="H30" s="30"/>
      <c r="I30" s="30"/>
      <c r="J30" s="10"/>
      <c r="K30" s="10"/>
      <c r="L30" s="10"/>
      <c r="M30" s="10"/>
      <c r="N30" s="10"/>
    </row>
    <row r="31" spans="1:14" thickBot="1">
      <c r="A31" s="33"/>
      <c r="B31" s="33" t="s">
        <v>7</v>
      </c>
      <c r="C31" s="41">
        <f>SUM(C25:C29)</f>
        <v>28</v>
      </c>
      <c r="D31" s="5"/>
      <c r="E31" s="41">
        <f>SUM(E25:E29)</f>
        <v>408</v>
      </c>
      <c r="F31" s="33"/>
      <c r="G31" s="33"/>
      <c r="H31" s="33"/>
      <c r="I31" s="33"/>
      <c r="J31" s="33"/>
      <c r="K31" s="33"/>
      <c r="L31" s="10"/>
      <c r="M31" s="10"/>
      <c r="N31" s="33"/>
    </row>
    <row r="32" spans="1:14" thickTop="1">
      <c r="A32" s="33"/>
      <c r="B32" s="33"/>
      <c r="C32" s="33"/>
      <c r="D32" s="5"/>
      <c r="E32" s="33"/>
      <c r="F32" s="33"/>
      <c r="G32" s="33"/>
      <c r="H32" s="33"/>
      <c r="I32" s="33"/>
      <c r="J32" s="33"/>
      <c r="K32" s="33"/>
      <c r="L32" s="33"/>
      <c r="M32" s="33"/>
      <c r="N32" s="33"/>
    </row>
    <row r="33" spans="1:14" ht="14.4">
      <c r="A33" s="30"/>
      <c r="B33" s="10"/>
      <c r="C33" s="10"/>
      <c r="D33" s="306">
        <v>100</v>
      </c>
      <c r="E33" s="10"/>
      <c r="F33" s="10"/>
      <c r="G33" s="10"/>
      <c r="H33" s="10"/>
      <c r="I33" s="10"/>
      <c r="J33" s="10"/>
      <c r="K33" s="10"/>
      <c r="L33" s="10"/>
      <c r="M33" s="10"/>
      <c r="N33" s="10"/>
    </row>
    <row r="34" spans="1:14" ht="14.4">
      <c r="A34" s="44" t="s">
        <v>335</v>
      </c>
      <c r="B34" s="10"/>
      <c r="C34" s="10"/>
      <c r="D34" s="10"/>
      <c r="E34" s="10"/>
      <c r="F34" s="10"/>
      <c r="G34" s="10"/>
      <c r="H34" s="10"/>
      <c r="I34" s="10"/>
      <c r="J34" s="10"/>
      <c r="K34" s="10"/>
      <c r="L34" s="10"/>
      <c r="M34" s="10"/>
      <c r="N34" s="10"/>
    </row>
    <row r="35" spans="1:14" ht="30" customHeight="1">
      <c r="A35" s="66" t="s">
        <v>537</v>
      </c>
      <c r="B35" s="66" t="s">
        <v>1536</v>
      </c>
      <c r="C35" s="66" t="s">
        <v>512</v>
      </c>
      <c r="D35" s="66" t="s">
        <v>1124</v>
      </c>
      <c r="E35" s="66" t="s">
        <v>513</v>
      </c>
      <c r="F35" s="66" t="s">
        <v>547</v>
      </c>
      <c r="G35" s="66" t="s">
        <v>548</v>
      </c>
      <c r="H35" s="66" t="s">
        <v>549</v>
      </c>
      <c r="I35" s="66" t="s">
        <v>619</v>
      </c>
      <c r="J35" s="66" t="s">
        <v>1125</v>
      </c>
      <c r="K35" s="67"/>
      <c r="L35" s="67"/>
      <c r="M35" s="67"/>
      <c r="N35" s="67"/>
    </row>
    <row r="37" spans="1:14" ht="28.8">
      <c r="A37" s="68" t="s">
        <v>336</v>
      </c>
      <c r="B37" s="68" t="s">
        <v>337</v>
      </c>
      <c r="C37" s="68" t="s">
        <v>338</v>
      </c>
      <c r="D37" s="68" t="s">
        <v>28</v>
      </c>
      <c r="E37" s="68" t="s">
        <v>339</v>
      </c>
      <c r="F37" s="68" t="s">
        <v>515</v>
      </c>
      <c r="G37" s="68" t="s">
        <v>307</v>
      </c>
      <c r="H37" s="68" t="s">
        <v>341</v>
      </c>
      <c r="I37" s="68" t="s">
        <v>618</v>
      </c>
      <c r="J37" s="68" t="s">
        <v>403</v>
      </c>
      <c r="L37" s="69" t="s">
        <v>599</v>
      </c>
      <c r="M37" s="69"/>
      <c r="N37" s="69"/>
    </row>
    <row r="38" spans="1:14" ht="14.4">
      <c r="A38" t="s">
        <v>343</v>
      </c>
      <c r="B38" s="17">
        <v>1</v>
      </c>
      <c r="C38" s="17">
        <v>30</v>
      </c>
      <c r="D38" s="17">
        <f t="shared" ref="D38:D54" si="0">C38*B38</f>
        <v>30</v>
      </c>
      <c r="E38" t="s">
        <v>344</v>
      </c>
      <c r="F38" s="98">
        <v>400</v>
      </c>
      <c r="G38" s="17">
        <f>F38</f>
        <v>400</v>
      </c>
      <c r="H38" s="17">
        <f t="shared" ref="H38:H54" si="1">D38-F38</f>
        <v>-370</v>
      </c>
      <c r="I38" s="27">
        <f>H38/D38</f>
        <v>-12.333333333333334</v>
      </c>
      <c r="J38" s="75">
        <v>42810</v>
      </c>
      <c r="L38" s="34" t="s">
        <v>516</v>
      </c>
      <c r="M38" s="34"/>
      <c r="N38" s="34">
        <v>-5</v>
      </c>
    </row>
    <row r="39" spans="1:14" ht="14.4">
      <c r="A39" t="s">
        <v>346</v>
      </c>
      <c r="B39" s="17">
        <v>1</v>
      </c>
      <c r="C39" s="17">
        <v>35</v>
      </c>
      <c r="D39" s="17">
        <v>0</v>
      </c>
      <c r="E39" t="s">
        <v>344</v>
      </c>
      <c r="F39" s="98">
        <v>210</v>
      </c>
      <c r="G39" s="17">
        <f t="shared" ref="G39:G54" si="2">F39</f>
        <v>210</v>
      </c>
      <c r="H39" s="17">
        <f t="shared" si="1"/>
        <v>-210</v>
      </c>
      <c r="I39" s="27" t="e">
        <f t="shared" ref="I39:I54" si="3">H39/D39</f>
        <v>#DIV/0!</v>
      </c>
      <c r="J39" s="75">
        <v>43457</v>
      </c>
      <c r="L39" s="34" t="s">
        <v>517</v>
      </c>
      <c r="M39" s="34">
        <v>0</v>
      </c>
      <c r="N39" s="34">
        <v>0</v>
      </c>
    </row>
    <row r="40" spans="1:14" ht="14.4">
      <c r="A40" t="s">
        <v>346</v>
      </c>
      <c r="B40" s="17">
        <v>1</v>
      </c>
      <c r="C40" s="17">
        <v>50</v>
      </c>
      <c r="D40" s="17">
        <f t="shared" si="0"/>
        <v>50</v>
      </c>
      <c r="E40" t="s">
        <v>347</v>
      </c>
      <c r="F40" s="98">
        <v>20</v>
      </c>
      <c r="G40" s="17">
        <f t="shared" si="2"/>
        <v>20</v>
      </c>
      <c r="H40" s="17">
        <f t="shared" si="1"/>
        <v>30</v>
      </c>
      <c r="I40" s="27">
        <f t="shared" si="3"/>
        <v>0.6</v>
      </c>
      <c r="J40" s="75">
        <v>42747</v>
      </c>
      <c r="L40" s="34" t="s">
        <v>331</v>
      </c>
      <c r="M40" s="34">
        <v>100</v>
      </c>
      <c r="N40" s="34">
        <v>100</v>
      </c>
    </row>
    <row r="41" spans="1:14" ht="14.4">
      <c r="A41" t="s">
        <v>348</v>
      </c>
      <c r="B41" s="17">
        <v>2</v>
      </c>
      <c r="C41" s="17">
        <v>40</v>
      </c>
      <c r="D41" s="17">
        <f t="shared" si="0"/>
        <v>80</v>
      </c>
      <c r="E41" t="s">
        <v>349</v>
      </c>
      <c r="F41" s="98">
        <v>80</v>
      </c>
      <c r="G41" s="17">
        <f t="shared" si="2"/>
        <v>80</v>
      </c>
      <c r="H41" s="17">
        <f t="shared" si="1"/>
        <v>0</v>
      </c>
      <c r="I41" s="27">
        <f t="shared" si="3"/>
        <v>0</v>
      </c>
      <c r="J41" s="75">
        <v>43252</v>
      </c>
      <c r="K41" s="10"/>
      <c r="N41" s="10"/>
    </row>
    <row r="42" spans="1:14" ht="14.4">
      <c r="A42" t="s">
        <v>351</v>
      </c>
      <c r="B42" s="17">
        <v>4</v>
      </c>
      <c r="C42" s="17">
        <v>35</v>
      </c>
      <c r="D42" s="17">
        <v>0</v>
      </c>
      <c r="E42" t="s">
        <v>344</v>
      </c>
      <c r="F42" s="98">
        <v>210</v>
      </c>
      <c r="G42" s="17">
        <f t="shared" si="2"/>
        <v>210</v>
      </c>
      <c r="H42" s="17">
        <f t="shared" si="1"/>
        <v>-210</v>
      </c>
      <c r="I42" s="27" t="e">
        <f t="shared" si="3"/>
        <v>#DIV/0!</v>
      </c>
      <c r="J42" s="75">
        <v>42990</v>
      </c>
      <c r="K42" s="10"/>
      <c r="L42" s="10"/>
      <c r="M42" s="10"/>
      <c r="N42" s="10"/>
    </row>
    <row r="43" spans="1:14" ht="14.4">
      <c r="A43" t="s">
        <v>351</v>
      </c>
      <c r="B43" s="17">
        <v>2</v>
      </c>
      <c r="C43" s="17">
        <v>35</v>
      </c>
      <c r="D43" s="17">
        <f t="shared" si="0"/>
        <v>70</v>
      </c>
      <c r="E43" t="s">
        <v>82</v>
      </c>
      <c r="F43" s="98">
        <v>160</v>
      </c>
      <c r="G43" s="17">
        <f t="shared" si="2"/>
        <v>160</v>
      </c>
      <c r="H43" s="17">
        <f t="shared" si="1"/>
        <v>-90</v>
      </c>
      <c r="I43" s="27">
        <f t="shared" si="3"/>
        <v>-1.2857142857142858</v>
      </c>
      <c r="J43" s="75">
        <v>42958</v>
      </c>
      <c r="K43" s="10"/>
      <c r="L43" s="10"/>
      <c r="M43" s="10"/>
      <c r="N43" s="10"/>
    </row>
    <row r="44" spans="1:14" ht="14.4">
      <c r="A44" t="s">
        <v>346</v>
      </c>
      <c r="B44" s="17">
        <v>2</v>
      </c>
      <c r="C44" s="17">
        <v>50</v>
      </c>
      <c r="D44" s="17">
        <f t="shared" si="0"/>
        <v>100</v>
      </c>
      <c r="E44" t="s">
        <v>352</v>
      </c>
      <c r="F44" s="98">
        <v>300</v>
      </c>
      <c r="G44" s="17">
        <f t="shared" si="2"/>
        <v>300</v>
      </c>
      <c r="H44" s="17">
        <f t="shared" si="1"/>
        <v>-200</v>
      </c>
      <c r="I44" s="27">
        <f t="shared" si="3"/>
        <v>-2</v>
      </c>
      <c r="J44" s="75">
        <v>42759</v>
      </c>
      <c r="K44" s="10"/>
      <c r="L44" s="10"/>
      <c r="M44" s="10"/>
      <c r="N44" s="10"/>
    </row>
    <row r="45" spans="1:14" ht="14.4">
      <c r="A45" t="s">
        <v>348</v>
      </c>
      <c r="B45" s="17">
        <v>3.0000000000000004</v>
      </c>
      <c r="C45" s="17">
        <v>40</v>
      </c>
      <c r="D45" s="17">
        <f t="shared" si="0"/>
        <v>120.00000000000001</v>
      </c>
      <c r="E45" t="s">
        <v>347</v>
      </c>
      <c r="F45" s="98">
        <v>160</v>
      </c>
      <c r="G45" s="17">
        <f t="shared" si="2"/>
        <v>160</v>
      </c>
      <c r="H45" s="17">
        <f t="shared" si="1"/>
        <v>-39.999999999999986</v>
      </c>
      <c r="I45" s="27" t="e">
        <f>NA()</f>
        <v>#N/A</v>
      </c>
      <c r="J45" s="75">
        <v>43587</v>
      </c>
      <c r="K45" s="10"/>
      <c r="L45" s="10"/>
      <c r="M45" s="10"/>
      <c r="N45" s="10"/>
    </row>
    <row r="46" spans="1:14" ht="14.4">
      <c r="A46" t="s">
        <v>343</v>
      </c>
      <c r="B46" s="17">
        <v>3.0000000000000004</v>
      </c>
      <c r="C46" s="17">
        <v>30</v>
      </c>
      <c r="D46" s="17">
        <f t="shared" si="0"/>
        <v>90.000000000000014</v>
      </c>
      <c r="E46" t="s">
        <v>349</v>
      </c>
      <c r="F46" s="98">
        <v>10</v>
      </c>
      <c r="G46" s="17">
        <f t="shared" si="2"/>
        <v>10</v>
      </c>
      <c r="H46" s="17">
        <f t="shared" si="1"/>
        <v>80.000000000000014</v>
      </c>
      <c r="I46" s="27">
        <f t="shared" si="3"/>
        <v>0.88888888888888895</v>
      </c>
      <c r="J46" s="75">
        <v>42801</v>
      </c>
      <c r="K46" s="10"/>
      <c r="L46" s="10"/>
      <c r="M46" s="10"/>
      <c r="N46" s="10"/>
    </row>
    <row r="47" spans="1:14" ht="14.4">
      <c r="A47" t="s">
        <v>346</v>
      </c>
      <c r="B47" s="17">
        <v>4</v>
      </c>
      <c r="C47" s="17">
        <v>50</v>
      </c>
      <c r="D47" s="17">
        <f t="shared" si="0"/>
        <v>200</v>
      </c>
      <c r="E47" t="s">
        <v>347</v>
      </c>
      <c r="F47" s="98">
        <v>300</v>
      </c>
      <c r="G47" s="17">
        <f t="shared" si="2"/>
        <v>300</v>
      </c>
      <c r="H47" s="17">
        <f t="shared" si="1"/>
        <v>-100</v>
      </c>
      <c r="I47" s="27">
        <f t="shared" si="3"/>
        <v>-0.5</v>
      </c>
      <c r="J47" s="75">
        <v>43507</v>
      </c>
      <c r="K47" s="10"/>
      <c r="L47" s="10"/>
      <c r="M47" s="10"/>
      <c r="N47" s="10"/>
    </row>
    <row r="48" spans="1:14" ht="14.4">
      <c r="A48" t="s">
        <v>348</v>
      </c>
      <c r="B48" s="17">
        <v>5</v>
      </c>
      <c r="C48" s="17">
        <v>40</v>
      </c>
      <c r="D48" s="17">
        <f t="shared" si="0"/>
        <v>200</v>
      </c>
      <c r="E48" t="s">
        <v>352</v>
      </c>
      <c r="F48" s="98">
        <v>20</v>
      </c>
      <c r="G48" s="17">
        <f t="shared" si="2"/>
        <v>20</v>
      </c>
      <c r="H48" s="17">
        <f t="shared" si="1"/>
        <v>180</v>
      </c>
      <c r="I48" s="27">
        <f t="shared" si="3"/>
        <v>0.9</v>
      </c>
      <c r="J48" s="75">
        <v>43359</v>
      </c>
      <c r="K48" s="10"/>
      <c r="L48" s="10"/>
      <c r="M48" s="10"/>
      <c r="N48" s="10"/>
    </row>
    <row r="49" spans="1:14" ht="14.4">
      <c r="A49" t="s">
        <v>346</v>
      </c>
      <c r="B49" s="17">
        <v>5</v>
      </c>
      <c r="C49" s="17">
        <v>35</v>
      </c>
      <c r="D49" s="17">
        <f t="shared" si="0"/>
        <v>175</v>
      </c>
      <c r="E49" t="s">
        <v>349</v>
      </c>
      <c r="F49" s="98">
        <v>50</v>
      </c>
      <c r="G49" s="17">
        <f t="shared" si="2"/>
        <v>50</v>
      </c>
      <c r="H49" s="17">
        <f t="shared" si="1"/>
        <v>125</v>
      </c>
      <c r="I49" s="27" t="e">
        <f>G49+#REF!</f>
        <v>#REF!</v>
      </c>
      <c r="J49" s="75">
        <v>43450</v>
      </c>
      <c r="K49" s="10"/>
      <c r="L49" s="10"/>
      <c r="M49" s="10"/>
      <c r="N49" s="10"/>
    </row>
    <row r="50" spans="1:14" ht="14.4">
      <c r="A50" t="s">
        <v>343</v>
      </c>
      <c r="B50" s="17">
        <v>7</v>
      </c>
      <c r="C50" s="17">
        <v>30</v>
      </c>
      <c r="D50" s="17">
        <f t="shared" si="0"/>
        <v>210</v>
      </c>
      <c r="E50" t="s">
        <v>82</v>
      </c>
      <c r="F50" s="98">
        <v>300</v>
      </c>
      <c r="G50" s="17">
        <f t="shared" si="2"/>
        <v>300</v>
      </c>
      <c r="H50" s="17">
        <f t="shared" si="1"/>
        <v>-90</v>
      </c>
      <c r="I50" s="27">
        <f t="shared" si="3"/>
        <v>-0.42857142857142855</v>
      </c>
      <c r="J50" s="75">
        <v>43211</v>
      </c>
      <c r="K50" s="10"/>
      <c r="L50" s="10"/>
      <c r="M50" s="10"/>
      <c r="N50" s="10"/>
    </row>
    <row r="51" spans="1:14" ht="14.4">
      <c r="A51" t="s">
        <v>348</v>
      </c>
      <c r="B51" s="17">
        <v>7.9999999999999991</v>
      </c>
      <c r="C51" s="17">
        <v>40</v>
      </c>
      <c r="D51" s="17">
        <f t="shared" si="0"/>
        <v>319.99999999999994</v>
      </c>
      <c r="E51" t="s">
        <v>82</v>
      </c>
      <c r="F51" s="98">
        <v>100</v>
      </c>
      <c r="G51" s="17">
        <f t="shared" si="2"/>
        <v>100</v>
      </c>
      <c r="H51" s="17">
        <f t="shared" si="1"/>
        <v>219.99999999999994</v>
      </c>
      <c r="I51" s="27">
        <f t="shared" si="3"/>
        <v>0.68749999999999989</v>
      </c>
      <c r="J51" s="75">
        <v>43462</v>
      </c>
      <c r="K51" s="10"/>
      <c r="L51" s="10"/>
      <c r="M51" s="10"/>
      <c r="N51" s="10"/>
    </row>
    <row r="52" spans="1:14" ht="14.4">
      <c r="A52" t="s">
        <v>343</v>
      </c>
      <c r="B52" s="17">
        <v>7.9999999999999991</v>
      </c>
      <c r="C52" s="17">
        <v>30</v>
      </c>
      <c r="D52" s="17">
        <f t="shared" si="0"/>
        <v>239.99999999999997</v>
      </c>
      <c r="E52" t="s">
        <v>352</v>
      </c>
      <c r="F52" s="98">
        <v>20</v>
      </c>
      <c r="G52" s="17">
        <f t="shared" si="2"/>
        <v>20</v>
      </c>
      <c r="H52" s="17">
        <f t="shared" si="1"/>
        <v>219.99999999999997</v>
      </c>
      <c r="I52" s="27">
        <f t="shared" si="3"/>
        <v>0.91666666666666663</v>
      </c>
      <c r="J52" s="75">
        <v>43144</v>
      </c>
      <c r="K52" s="10"/>
      <c r="L52" s="10"/>
      <c r="M52" s="10"/>
      <c r="N52" s="10"/>
    </row>
    <row r="53" spans="1:14" ht="14.4">
      <c r="A53" t="s">
        <v>348</v>
      </c>
      <c r="B53" s="17">
        <v>10</v>
      </c>
      <c r="C53" s="17">
        <v>40</v>
      </c>
      <c r="D53" s="17">
        <f t="shared" si="0"/>
        <v>400</v>
      </c>
      <c r="E53" t="s">
        <v>349</v>
      </c>
      <c r="F53" s="98">
        <v>270</v>
      </c>
      <c r="G53" s="17">
        <f t="shared" si="2"/>
        <v>270</v>
      </c>
      <c r="H53" s="17">
        <f t="shared" si="1"/>
        <v>130</v>
      </c>
      <c r="I53" s="27">
        <f t="shared" si="3"/>
        <v>0.32500000000000001</v>
      </c>
      <c r="J53" s="75">
        <v>42748</v>
      </c>
      <c r="K53" s="10"/>
      <c r="L53" s="10"/>
      <c r="M53" s="10"/>
      <c r="N53" s="10"/>
    </row>
    <row r="54" spans="1:14" ht="14.4">
      <c r="A54" t="s">
        <v>346</v>
      </c>
      <c r="B54" s="17">
        <v>6</v>
      </c>
      <c r="C54" s="17">
        <v>30</v>
      </c>
      <c r="D54" s="17">
        <f t="shared" si="0"/>
        <v>180</v>
      </c>
      <c r="E54" t="s">
        <v>82</v>
      </c>
      <c r="F54" s="98">
        <v>420</v>
      </c>
      <c r="G54" s="17">
        <f t="shared" si="2"/>
        <v>420</v>
      </c>
      <c r="H54" s="17">
        <f t="shared" si="1"/>
        <v>-240</v>
      </c>
      <c r="I54" s="27">
        <f t="shared" si="3"/>
        <v>-1.3333333333333333</v>
      </c>
      <c r="J54" s="75">
        <v>43082</v>
      </c>
      <c r="K54" s="10"/>
      <c r="L54" s="10"/>
      <c r="M54" s="10"/>
      <c r="N54" s="10"/>
    </row>
  </sheetData>
  <conditionalFormatting sqref="F30 H25:H29">
    <cfRule type="containsText" dxfId="40" priority="12" operator="containsText" text="Sopheak">
      <formula>NOT(ISERROR(SEARCH("Sopheak",F25)))</formula>
    </cfRule>
    <cfRule type="containsText" dxfId="39" priority="31" operator="containsText" text="David">
      <formula>NOT(ISERROR(SEARCH("David",F25)))</formula>
    </cfRule>
  </conditionalFormatting>
  <conditionalFormatting sqref="M29:M31">
    <cfRule type="iconSet" priority="9">
      <iconSet iconSet="3Symbols2" showValue="0">
        <cfvo type="percent" val="0"/>
        <cfvo type="num" val="35"/>
        <cfvo type="num" val="100"/>
      </iconSet>
    </cfRule>
  </conditionalFormatting>
  <conditionalFormatting sqref="F24:J24">
    <cfRule type="expression" dxfId="38" priority="13">
      <formula>#REF!&gt;8</formula>
    </cfRule>
  </conditionalFormatting>
  <conditionalFormatting sqref="J25:J29">
    <cfRule type="cellIs" dxfId="37" priority="7" operator="lessThan">
      <formula>0</formula>
    </cfRule>
    <cfRule type="cellIs" dxfId="36" priority="8" operator="greaterThan">
      <formula>0</formula>
    </cfRule>
  </conditionalFormatting>
  <conditionalFormatting sqref="A1">
    <cfRule type="containsText" dxfId="35" priority="6" operator="containsText" text="redo">
      <formula>NOT(ISERROR(SEARCH("redo",A1)))</formula>
    </cfRule>
  </conditionalFormatting>
  <conditionalFormatting sqref="L26:L28">
    <cfRule type="iconSet" priority="5">
      <iconSet iconSet="3Arrows" showValue="0">
        <cfvo type="percent" val="0"/>
        <cfvo type="num" val="35"/>
        <cfvo type="num" val="100"/>
      </iconSet>
    </cfRule>
  </conditionalFormatting>
  <conditionalFormatting sqref="I25:I29">
    <cfRule type="containsText" dxfId="34" priority="11" operator="containsText" text="Outstanding">
      <formula>NOT(ISERROR(SEARCH("Outstanding",I25)))</formula>
    </cfRule>
  </conditionalFormatting>
  <conditionalFormatting sqref="N38:N40">
    <cfRule type="iconSet" priority="2">
      <iconSet iconSet="3Symbols" showValue="0">
        <cfvo type="percent" val="0"/>
        <cfvo type="num" val="0"/>
        <cfvo type="num" val="100"/>
      </iconSet>
    </cfRule>
  </conditionalFormatting>
  <conditionalFormatting sqref="C9:C18">
    <cfRule type="containsText" dxfId="33" priority="1" operator="containsText" text="No">
      <formula>NOT(ISERROR(SEARCH("No",C9)))</formula>
    </cfRule>
  </conditionalFormatting>
  <hyperlinks>
    <hyperlink ref="E1" location="Introduction!A1" display="Click here to go to introduction" xr:uid="{2120CCC9-F902-4681-B8E2-C1264A752E39}"/>
  </hyperlinks>
  <pageMargins left="0.70866141732283472" right="0.70866141732283472" top="0.74803149606299213" bottom="0.74803149606299213" header="0.31496062992125984" footer="0.31496062992125984"/>
  <pageSetup scale="70" fitToHeight="0" orientation="landscape" horizontalDpi="300" r:id="rId1"/>
  <rowBreaks count="1" manualBreakCount="1">
    <brk id="33"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7">
    <tabColor theme="8" tint="0.59999389629810485"/>
    <pageSetUpPr fitToPage="1"/>
  </sheetPr>
  <dimension ref="A1:F15"/>
  <sheetViews>
    <sheetView workbookViewId="0">
      <pane xSplit="2" ySplit="5" topLeftCell="C8" activePane="bottomRight" state="frozen"/>
      <selection activeCell="B13" sqref="B13"/>
      <selection pane="topRight" activeCell="B13" sqref="B13"/>
      <selection pane="bottomLeft" activeCell="B13" sqref="B13"/>
      <selection pane="bottomRight" activeCell="B13" sqref="B13"/>
    </sheetView>
  </sheetViews>
  <sheetFormatPr defaultRowHeight="15" customHeight="1"/>
  <cols>
    <col min="1" max="1" width="4.33203125" customWidth="1"/>
    <col min="2" max="2" width="17" customWidth="1"/>
    <col min="3" max="3" width="7" customWidth="1"/>
    <col min="4" max="4" width="47.109375" customWidth="1"/>
    <col min="5" max="5" width="89" customWidth="1"/>
    <col min="6" max="6" width="21.44140625" customWidth="1"/>
  </cols>
  <sheetData>
    <row r="1" spans="1:6" ht="14.4">
      <c r="A1" s="38" t="s">
        <v>32</v>
      </c>
      <c r="D1" s="18" t="s">
        <v>21</v>
      </c>
    </row>
    <row r="2" spans="1:6" ht="5.25" customHeight="1">
      <c r="A2" s="10"/>
    </row>
    <row r="3" spans="1:6" ht="14.4">
      <c r="A3" s="11" t="s">
        <v>355</v>
      </c>
      <c r="C3" t="s">
        <v>356</v>
      </c>
    </row>
    <row r="4" spans="1:6" ht="4.5" customHeight="1">
      <c r="A4" s="1"/>
    </row>
    <row r="5" spans="1:6" ht="28.8">
      <c r="A5" s="70" t="s">
        <v>13</v>
      </c>
      <c r="B5" s="70" t="s">
        <v>5</v>
      </c>
      <c r="C5" s="71" t="s">
        <v>357</v>
      </c>
      <c r="D5" s="70" t="s">
        <v>358</v>
      </c>
      <c r="E5" s="70" t="s">
        <v>2</v>
      </c>
      <c r="F5" s="70" t="s">
        <v>3</v>
      </c>
    </row>
    <row r="6" spans="1:6" ht="43.2">
      <c r="A6" s="36">
        <v>1</v>
      </c>
      <c r="B6" s="6" t="s">
        <v>359</v>
      </c>
      <c r="C6" s="36">
        <v>4</v>
      </c>
      <c r="D6" s="6" t="s">
        <v>360</v>
      </c>
      <c r="E6" s="6" t="s">
        <v>361</v>
      </c>
      <c r="F6" s="6" t="s">
        <v>362</v>
      </c>
    </row>
    <row r="7" spans="1:6" ht="57.6">
      <c r="A7" s="36">
        <v>2</v>
      </c>
      <c r="B7" s="6" t="s">
        <v>363</v>
      </c>
      <c r="C7" s="36">
        <v>4</v>
      </c>
      <c r="D7" s="6" t="s">
        <v>364</v>
      </c>
      <c r="E7" s="6" t="s">
        <v>365</v>
      </c>
      <c r="F7" s="6" t="s">
        <v>366</v>
      </c>
    </row>
    <row r="8" spans="1:6" ht="57.6">
      <c r="A8" s="36">
        <v>3</v>
      </c>
      <c r="B8" s="6" t="s">
        <v>367</v>
      </c>
      <c r="C8" s="36">
        <v>3</v>
      </c>
      <c r="D8" s="6" t="s">
        <v>368</v>
      </c>
      <c r="E8" s="6" t="s">
        <v>369</v>
      </c>
      <c r="F8" s="6" t="s">
        <v>4</v>
      </c>
    </row>
    <row r="9" spans="1:6" ht="43.2">
      <c r="A9" s="36">
        <v>4</v>
      </c>
      <c r="B9" s="6" t="s">
        <v>370</v>
      </c>
      <c r="C9" s="36">
        <v>2</v>
      </c>
      <c r="D9" s="6" t="s">
        <v>371</v>
      </c>
      <c r="E9" s="6" t="s">
        <v>372</v>
      </c>
      <c r="F9" s="6" t="s">
        <v>373</v>
      </c>
    </row>
    <row r="10" spans="1:6" ht="57.6">
      <c r="A10" s="36">
        <v>5</v>
      </c>
      <c r="B10" s="6" t="s">
        <v>374</v>
      </c>
      <c r="C10" s="36">
        <v>3</v>
      </c>
      <c r="D10" s="6" t="s">
        <v>375</v>
      </c>
      <c r="E10" s="6" t="s">
        <v>376</v>
      </c>
      <c r="F10" s="6" t="s">
        <v>4</v>
      </c>
    </row>
    <row r="11" spans="1:6" ht="28.8">
      <c r="A11" s="36">
        <v>6</v>
      </c>
      <c r="B11" s="6" t="s">
        <v>377</v>
      </c>
      <c r="C11" s="36">
        <v>2</v>
      </c>
      <c r="D11" s="6" t="s">
        <v>378</v>
      </c>
      <c r="E11" s="127" t="s">
        <v>1535</v>
      </c>
      <c r="F11" s="6" t="s">
        <v>379</v>
      </c>
    </row>
    <row r="12" spans="1:6" ht="43.2">
      <c r="A12" s="36">
        <v>7</v>
      </c>
      <c r="B12" s="6" t="s">
        <v>380</v>
      </c>
      <c r="C12" s="36">
        <v>1</v>
      </c>
      <c r="D12" s="29" t="s">
        <v>381</v>
      </c>
      <c r="E12" s="127" t="s">
        <v>605</v>
      </c>
      <c r="F12" s="6" t="s">
        <v>4</v>
      </c>
    </row>
    <row r="13" spans="1:6" ht="57.6">
      <c r="A13" s="36">
        <v>8</v>
      </c>
      <c r="B13" s="6" t="s">
        <v>382</v>
      </c>
      <c r="C13" s="36">
        <v>1</v>
      </c>
      <c r="D13" s="6" t="s">
        <v>383</v>
      </c>
      <c r="E13" s="127" t="s">
        <v>606</v>
      </c>
      <c r="F13" s="6" t="s">
        <v>4</v>
      </c>
    </row>
    <row r="14" spans="1:6" ht="28.8">
      <c r="A14" s="36">
        <v>9</v>
      </c>
      <c r="B14" s="6" t="s">
        <v>384</v>
      </c>
      <c r="C14" s="36">
        <v>2</v>
      </c>
      <c r="D14" s="6" t="s">
        <v>385</v>
      </c>
      <c r="E14" s="6" t="s">
        <v>386</v>
      </c>
      <c r="F14" s="6" t="s">
        <v>387</v>
      </c>
    </row>
    <row r="15" spans="1:6" ht="28.8">
      <c r="A15" s="36">
        <v>10</v>
      </c>
      <c r="B15" s="6" t="s">
        <v>388</v>
      </c>
      <c r="C15" s="36">
        <v>5</v>
      </c>
      <c r="D15" s="6" t="s">
        <v>389</v>
      </c>
      <c r="E15" s="6" t="s">
        <v>390</v>
      </c>
      <c r="F15" s="6" t="s">
        <v>4</v>
      </c>
    </row>
  </sheetData>
  <conditionalFormatting sqref="A5:F5">
    <cfRule type="containsText" dxfId="32" priority="2" operator="containsText" text="redo">
      <formula>NOT(ISERROR(SEARCH("redo",A5)))</formula>
    </cfRule>
  </conditionalFormatting>
  <conditionalFormatting sqref="A1">
    <cfRule type="containsText" dxfId="31" priority="1" operator="containsText" text="redo">
      <formula>NOT(ISERROR(SEARCH("redo",A1)))</formula>
    </cfRule>
  </conditionalFormatting>
  <hyperlinks>
    <hyperlink ref="E11" r:id="rId1" xr:uid="{00000000-0004-0000-0B00-000001000000}"/>
    <hyperlink ref="E12" r:id="rId2" xr:uid="{00000000-0004-0000-0B00-000002000000}"/>
    <hyperlink ref="E13" r:id="rId3" xr:uid="{00000000-0004-0000-0B00-000003000000}"/>
    <hyperlink ref="D1" location="Introduction!A1" display="Click here to go to introduction" xr:uid="{2A7252C5-E8A0-4BA3-AF0A-AAC91349C0ED}"/>
  </hyperlinks>
  <pageMargins left="0.70866141732283472" right="0.70866141732283472" top="0.74803149606299213" bottom="0.74803149606299213" header="0.31496062992125984" footer="0.31496062992125984"/>
  <pageSetup paperSize="9" scale="70" fitToHeight="0" orientation="landscape" r:id="rId4"/>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0">
    <tabColor theme="8" tint="0.59999389629810485"/>
    <pageSetUpPr fitToPage="1"/>
  </sheetPr>
  <dimension ref="A1:S55"/>
  <sheetViews>
    <sheetView showGridLines="0" topLeftCell="B19" workbookViewId="0">
      <selection activeCell="B13" sqref="B13"/>
    </sheetView>
  </sheetViews>
  <sheetFormatPr defaultRowHeight="14.4" customHeight="1" outlineLevelRow="2" outlineLevelCol="1"/>
  <cols>
    <col min="4" max="4" width="9.109375" hidden="1" customWidth="1" outlineLevel="1"/>
    <col min="5" max="5" width="9.109375" collapsed="1"/>
  </cols>
  <sheetData>
    <row r="1" spans="1:15">
      <c r="A1" s="38" t="s">
        <v>32</v>
      </c>
      <c r="E1" s="18" t="s">
        <v>21</v>
      </c>
    </row>
    <row r="2" spans="1:15">
      <c r="A2" s="21" t="s">
        <v>550</v>
      </c>
    </row>
    <row r="3" spans="1:15">
      <c r="A3" s="21"/>
    </row>
    <row r="4" spans="1:15">
      <c r="A4" s="5" t="s">
        <v>561</v>
      </c>
    </row>
    <row r="5" spans="1:15" outlineLevel="2">
      <c r="A5" s="5"/>
    </row>
    <row r="6" spans="1:15" ht="28.8" outlineLevel="2">
      <c r="A6" s="99" t="s">
        <v>34</v>
      </c>
      <c r="B6" s="99" t="s">
        <v>560</v>
      </c>
      <c r="C6" s="99" t="s">
        <v>12</v>
      </c>
      <c r="D6" s="99" t="s">
        <v>551</v>
      </c>
      <c r="E6" s="99" t="s">
        <v>559</v>
      </c>
      <c r="F6" s="99" t="s">
        <v>627</v>
      </c>
      <c r="G6" s="6"/>
      <c r="H6" s="6"/>
      <c r="I6" s="6"/>
      <c r="J6" s="6"/>
      <c r="O6" s="6"/>
    </row>
    <row r="7" spans="1:15" outlineLevel="2">
      <c r="A7" s="19" t="s">
        <v>552</v>
      </c>
      <c r="B7" s="100">
        <v>200</v>
      </c>
      <c r="C7" s="101">
        <v>3</v>
      </c>
      <c r="D7" s="111">
        <f>B7*C7</f>
        <v>600</v>
      </c>
      <c r="E7" s="101"/>
      <c r="F7" s="520" t="s">
        <v>628</v>
      </c>
    </row>
    <row r="8" spans="1:15" outlineLevel="2">
      <c r="A8" s="19" t="s">
        <v>553</v>
      </c>
      <c r="B8" s="100">
        <v>300</v>
      </c>
      <c r="C8" s="520">
        <v>4</v>
      </c>
      <c r="D8" s="111">
        <f>B8*C8</f>
        <v>1200</v>
      </c>
      <c r="E8" s="100"/>
      <c r="F8" s="521"/>
    </row>
    <row r="9" spans="1:15" outlineLevel="2">
      <c r="A9" s="19" t="s">
        <v>554</v>
      </c>
      <c r="B9" s="100">
        <v>100</v>
      </c>
      <c r="C9" s="521"/>
      <c r="D9" s="111">
        <f>B9*C9</f>
        <v>0</v>
      </c>
      <c r="E9" s="100"/>
      <c r="F9" s="520" t="s">
        <v>629</v>
      </c>
    </row>
    <row r="10" spans="1:15" outlineLevel="2">
      <c r="A10" s="19" t="s">
        <v>555</v>
      </c>
      <c r="B10" s="100">
        <v>150</v>
      </c>
      <c r="C10" s="101">
        <v>6</v>
      </c>
      <c r="D10" s="111">
        <f>B10*C10</f>
        <v>900</v>
      </c>
      <c r="E10" s="101"/>
      <c r="F10" s="521"/>
    </row>
    <row r="11" spans="1:15" outlineLevel="2" collapsed="1"/>
    <row r="12" spans="1:15" outlineLevel="1">
      <c r="A12" s="8" t="s">
        <v>565</v>
      </c>
    </row>
    <row r="13" spans="1:15" outlineLevel="1">
      <c r="A13" s="8"/>
    </row>
    <row r="14" spans="1:15" ht="28.8" outlineLevel="1">
      <c r="A14" s="99" t="s">
        <v>34</v>
      </c>
      <c r="B14" s="99" t="s">
        <v>560</v>
      </c>
      <c r="C14" s="99" t="s">
        <v>12</v>
      </c>
      <c r="D14" s="99" t="s">
        <v>551</v>
      </c>
      <c r="E14" s="99" t="s">
        <v>559</v>
      </c>
      <c r="F14" s="99" t="s">
        <v>627</v>
      </c>
    </row>
    <row r="15" spans="1:15" outlineLevel="1">
      <c r="A15" s="19" t="s">
        <v>552</v>
      </c>
      <c r="B15" s="100">
        <v>200</v>
      </c>
      <c r="C15" s="101">
        <v>3</v>
      </c>
      <c r="D15" s="111">
        <f>B15*C15</f>
        <v>600</v>
      </c>
      <c r="E15" s="101"/>
      <c r="F15" s="150" t="s">
        <v>628</v>
      </c>
    </row>
    <row r="16" spans="1:15" outlineLevel="1">
      <c r="A16" s="19" t="s">
        <v>553</v>
      </c>
      <c r="B16" s="100">
        <v>300</v>
      </c>
      <c r="C16" s="139">
        <v>4</v>
      </c>
      <c r="D16" s="111">
        <f>B16*C16</f>
        <v>1200</v>
      </c>
      <c r="E16" s="100"/>
      <c r="F16" s="150" t="s">
        <v>628</v>
      </c>
    </row>
    <row r="17" spans="1:10" outlineLevel="1">
      <c r="A17" s="19" t="s">
        <v>554</v>
      </c>
      <c r="B17" s="100">
        <v>100</v>
      </c>
      <c r="C17" s="139">
        <v>4</v>
      </c>
      <c r="D17" s="111">
        <f>B17*C17</f>
        <v>400</v>
      </c>
      <c r="E17" s="100"/>
      <c r="F17" s="150" t="s">
        <v>629</v>
      </c>
    </row>
    <row r="18" spans="1:10" outlineLevel="1">
      <c r="A18" s="19" t="s">
        <v>555</v>
      </c>
      <c r="B18" s="100">
        <v>150</v>
      </c>
      <c r="C18" s="101">
        <v>6</v>
      </c>
      <c r="D18" s="111">
        <f>B18*C18</f>
        <v>900</v>
      </c>
      <c r="E18" s="101"/>
      <c r="F18" s="310" t="s">
        <v>629</v>
      </c>
    </row>
    <row r="19" spans="1:10">
      <c r="B19" s="39"/>
      <c r="C19" s="17"/>
      <c r="D19" s="10"/>
      <c r="E19" s="17"/>
      <c r="F19" s="149"/>
    </row>
    <row r="20" spans="1:10">
      <c r="A20" s="5" t="s">
        <v>562</v>
      </c>
    </row>
    <row r="21" spans="1:10" ht="15" outlineLevel="2" thickBot="1"/>
    <row r="22" spans="1:10" outlineLevel="2">
      <c r="A22" s="522" t="s">
        <v>34</v>
      </c>
      <c r="B22" s="512" t="s">
        <v>556</v>
      </c>
      <c r="C22" s="513"/>
      <c r="D22" s="512" t="s">
        <v>566</v>
      </c>
      <c r="E22" s="513"/>
      <c r="F22" s="512" t="s">
        <v>567</v>
      </c>
      <c r="G22" s="513"/>
      <c r="H22" s="510" t="s">
        <v>342</v>
      </c>
    </row>
    <row r="23" spans="1:10" outlineLevel="2">
      <c r="A23" s="523"/>
      <c r="B23" s="102" t="s">
        <v>464</v>
      </c>
      <c r="C23" s="103" t="s">
        <v>568</v>
      </c>
      <c r="D23" s="102" t="s">
        <v>464</v>
      </c>
      <c r="E23" s="103" t="s">
        <v>568</v>
      </c>
      <c r="F23" s="102" t="s">
        <v>464</v>
      </c>
      <c r="G23" s="311" t="s">
        <v>568</v>
      </c>
      <c r="H23" s="511"/>
    </row>
    <row r="24" spans="1:10" outlineLevel="2">
      <c r="A24" s="104" t="s">
        <v>552</v>
      </c>
      <c r="B24" s="105">
        <v>200</v>
      </c>
      <c r="C24" s="106">
        <v>3</v>
      </c>
      <c r="D24" s="105">
        <v>450</v>
      </c>
      <c r="E24" s="106">
        <v>4</v>
      </c>
      <c r="F24" s="105">
        <v>350</v>
      </c>
      <c r="G24" s="312">
        <v>1</v>
      </c>
      <c r="H24" s="104"/>
    </row>
    <row r="25" spans="1:10" outlineLevel="2">
      <c r="A25" s="104" t="s">
        <v>553</v>
      </c>
      <c r="B25" s="105">
        <v>300</v>
      </c>
      <c r="C25" s="107">
        <v>4</v>
      </c>
      <c r="D25" s="105">
        <v>250</v>
      </c>
      <c r="E25" s="107">
        <v>5</v>
      </c>
      <c r="F25" s="105">
        <v>400</v>
      </c>
      <c r="G25" s="313">
        <v>6</v>
      </c>
      <c r="H25" s="104"/>
    </row>
    <row r="26" spans="1:10" outlineLevel="2">
      <c r="A26" s="104" t="s">
        <v>554</v>
      </c>
      <c r="B26" s="105">
        <v>100</v>
      </c>
      <c r="C26" s="107">
        <v>4</v>
      </c>
      <c r="D26" s="105">
        <v>200</v>
      </c>
      <c r="E26" s="107">
        <v>5</v>
      </c>
      <c r="F26" s="105">
        <v>0</v>
      </c>
      <c r="G26" s="313">
        <v>3</v>
      </c>
      <c r="H26" s="104"/>
    </row>
    <row r="27" spans="1:10" ht="15" outlineLevel="2" thickBot="1">
      <c r="A27" s="108" t="s">
        <v>555</v>
      </c>
      <c r="B27" s="109">
        <v>150</v>
      </c>
      <c r="C27" s="110">
        <v>4</v>
      </c>
      <c r="D27" s="109">
        <v>100</v>
      </c>
      <c r="E27" s="110">
        <v>6</v>
      </c>
      <c r="F27" s="109">
        <v>300</v>
      </c>
      <c r="G27" s="314">
        <v>4</v>
      </c>
      <c r="H27" s="108"/>
    </row>
    <row r="28" spans="1:10" outlineLevel="2"/>
    <row r="29" spans="1:10" outlineLevel="2">
      <c r="A29" t="s">
        <v>570</v>
      </c>
    </row>
    <row r="30" spans="1:10" outlineLevel="1">
      <c r="A30" s="8" t="s">
        <v>1145</v>
      </c>
    </row>
    <row r="31" spans="1:10" outlineLevel="1">
      <c r="A31" s="8"/>
    </row>
    <row r="32" spans="1:10" outlineLevel="1">
      <c r="A32" s="297" t="s">
        <v>569</v>
      </c>
      <c r="B32" s="298" t="s">
        <v>34</v>
      </c>
      <c r="C32" s="298" t="s">
        <v>464</v>
      </c>
      <c r="D32" s="299" t="s">
        <v>568</v>
      </c>
      <c r="G32" s="14" t="s">
        <v>1118</v>
      </c>
      <c r="H32" s="14"/>
      <c r="I32" s="14"/>
      <c r="J32" s="14"/>
    </row>
    <row r="33" spans="1:19" outlineLevel="1">
      <c r="A33" s="300" t="s">
        <v>556</v>
      </c>
      <c r="B33" t="s">
        <v>552</v>
      </c>
      <c r="C33">
        <v>200</v>
      </c>
      <c r="D33" s="273">
        <v>3</v>
      </c>
      <c r="H33" s="303" t="s">
        <v>569</v>
      </c>
      <c r="I33" s="303" t="s">
        <v>1115</v>
      </c>
      <c r="O33" s="303" t="s">
        <v>34</v>
      </c>
      <c r="P33" t="s">
        <v>1119</v>
      </c>
      <c r="R33" s="303" t="s">
        <v>569</v>
      </c>
      <c r="S33" t="s">
        <v>1119</v>
      </c>
    </row>
    <row r="34" spans="1:19" outlineLevel="1">
      <c r="A34" s="300" t="s">
        <v>556</v>
      </c>
      <c r="B34" t="s">
        <v>553</v>
      </c>
      <c r="C34">
        <v>300</v>
      </c>
      <c r="D34" s="273">
        <v>4</v>
      </c>
      <c r="H34" s="508" t="s">
        <v>556</v>
      </c>
      <c r="I34" s="508" t="s">
        <v>556</v>
      </c>
      <c r="J34" s="508" t="s">
        <v>566</v>
      </c>
      <c r="K34" s="508" t="s">
        <v>566</v>
      </c>
      <c r="L34" s="508" t="s">
        <v>567</v>
      </c>
      <c r="M34" s="508" t="s">
        <v>567</v>
      </c>
      <c r="O34" s="508" t="s">
        <v>554</v>
      </c>
      <c r="P34" s="497">
        <v>300</v>
      </c>
      <c r="R34" s="508" t="s">
        <v>556</v>
      </c>
      <c r="S34" s="497">
        <v>750</v>
      </c>
    </row>
    <row r="35" spans="1:19" outlineLevel="1">
      <c r="A35" s="300" t="s">
        <v>556</v>
      </c>
      <c r="B35" t="s">
        <v>554</v>
      </c>
      <c r="C35">
        <v>100</v>
      </c>
      <c r="D35" s="273">
        <v>4</v>
      </c>
      <c r="G35" s="303" t="s">
        <v>34</v>
      </c>
      <c r="H35" s="508" t="s">
        <v>1116</v>
      </c>
      <c r="I35" s="508" t="s">
        <v>1117</v>
      </c>
      <c r="J35" s="508" t="s">
        <v>1116</v>
      </c>
      <c r="K35" s="508" t="s">
        <v>1117</v>
      </c>
      <c r="L35" s="508" t="s">
        <v>1116</v>
      </c>
      <c r="M35" s="508" t="s">
        <v>1117</v>
      </c>
      <c r="O35" s="508" t="s">
        <v>555</v>
      </c>
      <c r="P35" s="497">
        <v>550</v>
      </c>
      <c r="R35" s="508" t="s">
        <v>566</v>
      </c>
      <c r="S35" s="497">
        <v>1000</v>
      </c>
    </row>
    <row r="36" spans="1:19" outlineLevel="1">
      <c r="A36" s="300" t="s">
        <v>556</v>
      </c>
      <c r="B36" t="s">
        <v>555</v>
      </c>
      <c r="C36">
        <v>150</v>
      </c>
      <c r="D36" s="273">
        <v>4</v>
      </c>
      <c r="G36" s="508" t="s">
        <v>554</v>
      </c>
      <c r="H36" s="497">
        <v>100</v>
      </c>
      <c r="I36" s="497">
        <v>4</v>
      </c>
      <c r="J36" s="497">
        <v>200</v>
      </c>
      <c r="K36" s="497">
        <v>5</v>
      </c>
      <c r="L36" s="497">
        <v>0</v>
      </c>
      <c r="M36" s="497">
        <v>3</v>
      </c>
      <c r="O36" s="508" t="s">
        <v>552</v>
      </c>
      <c r="P36" s="497">
        <v>1000</v>
      </c>
      <c r="R36" s="508" t="s">
        <v>567</v>
      </c>
      <c r="S36" s="497">
        <v>1050</v>
      </c>
    </row>
    <row r="37" spans="1:19" outlineLevel="1">
      <c r="A37" s="300" t="s">
        <v>566</v>
      </c>
      <c r="B37" t="s">
        <v>552</v>
      </c>
      <c r="C37">
        <v>450</v>
      </c>
      <c r="D37" s="273">
        <v>4</v>
      </c>
      <c r="G37" s="508" t="s">
        <v>555</v>
      </c>
      <c r="H37" s="497">
        <v>150</v>
      </c>
      <c r="I37" s="497">
        <v>4</v>
      </c>
      <c r="J37" s="497">
        <v>100</v>
      </c>
      <c r="K37" s="497">
        <v>6</v>
      </c>
      <c r="L37" s="497">
        <v>300</v>
      </c>
      <c r="M37" s="497">
        <v>4</v>
      </c>
      <c r="O37" s="508" t="s">
        <v>553</v>
      </c>
      <c r="P37" s="497">
        <v>950</v>
      </c>
      <c r="R37" s="508" t="s">
        <v>1120</v>
      </c>
      <c r="S37" s="497">
        <v>2800</v>
      </c>
    </row>
    <row r="38" spans="1:19" outlineLevel="1">
      <c r="A38" s="300" t="s">
        <v>566</v>
      </c>
      <c r="B38" t="s">
        <v>553</v>
      </c>
      <c r="C38">
        <v>250</v>
      </c>
      <c r="D38" s="273">
        <v>5</v>
      </c>
      <c r="G38" s="508" t="s">
        <v>552</v>
      </c>
      <c r="H38" s="497">
        <v>200</v>
      </c>
      <c r="I38" s="497">
        <v>3</v>
      </c>
      <c r="J38" s="497">
        <v>450</v>
      </c>
      <c r="K38" s="497">
        <v>4</v>
      </c>
      <c r="L38" s="497">
        <v>350</v>
      </c>
      <c r="M38" s="497">
        <v>1</v>
      </c>
      <c r="O38" s="508" t="s">
        <v>1120</v>
      </c>
      <c r="P38" s="497">
        <v>2800</v>
      </c>
    </row>
    <row r="39" spans="1:19" outlineLevel="1">
      <c r="A39" s="300" t="s">
        <v>566</v>
      </c>
      <c r="B39" t="s">
        <v>554</v>
      </c>
      <c r="C39">
        <v>200</v>
      </c>
      <c r="D39" s="273">
        <v>5</v>
      </c>
      <c r="G39" s="508" t="s">
        <v>553</v>
      </c>
      <c r="H39" s="497">
        <v>300</v>
      </c>
      <c r="I39" s="497">
        <v>4</v>
      </c>
      <c r="J39" s="497">
        <v>250</v>
      </c>
      <c r="K39" s="497">
        <v>5</v>
      </c>
      <c r="L39" s="497">
        <v>400</v>
      </c>
      <c r="M39" s="497">
        <v>6</v>
      </c>
    </row>
    <row r="40" spans="1:19" outlineLevel="1">
      <c r="A40" s="300" t="s">
        <v>566</v>
      </c>
      <c r="B40" t="s">
        <v>555</v>
      </c>
      <c r="C40">
        <v>100</v>
      </c>
      <c r="D40" s="273">
        <v>6</v>
      </c>
    </row>
    <row r="41" spans="1:19" outlineLevel="1">
      <c r="A41" s="300" t="s">
        <v>567</v>
      </c>
      <c r="B41" t="s">
        <v>552</v>
      </c>
      <c r="C41">
        <v>350</v>
      </c>
      <c r="D41" s="273">
        <v>1</v>
      </c>
    </row>
    <row r="42" spans="1:19" outlineLevel="1">
      <c r="A42" s="300" t="s">
        <v>567</v>
      </c>
      <c r="B42" t="s">
        <v>553</v>
      </c>
      <c r="C42">
        <v>400</v>
      </c>
      <c r="D42" s="273">
        <v>6</v>
      </c>
    </row>
    <row r="43" spans="1:19" outlineLevel="1">
      <c r="A43" s="300" t="s">
        <v>567</v>
      </c>
      <c r="B43" t="s">
        <v>554</v>
      </c>
      <c r="C43">
        <v>0</v>
      </c>
      <c r="D43" s="273">
        <v>3</v>
      </c>
    </row>
    <row r="44" spans="1:19" outlineLevel="1">
      <c r="A44" s="301" t="s">
        <v>567</v>
      </c>
      <c r="B44" s="112" t="s">
        <v>555</v>
      </c>
      <c r="C44" s="112">
        <v>300</v>
      </c>
      <c r="D44" s="302">
        <v>4</v>
      </c>
    </row>
    <row r="45" spans="1:19">
      <c r="A45" s="8"/>
    </row>
    <row r="46" spans="1:19">
      <c r="A46" s="5" t="s">
        <v>563</v>
      </c>
    </row>
    <row r="47" spans="1:19" outlineLevel="2"/>
    <row r="48" spans="1:19" outlineLevel="2">
      <c r="A48" s="5" t="s">
        <v>564</v>
      </c>
    </row>
    <row r="49" spans="1:7" ht="14.4" customHeight="1" outlineLevel="2">
      <c r="A49" s="514" t="s">
        <v>557</v>
      </c>
      <c r="B49" s="515"/>
      <c r="C49" s="515"/>
      <c r="D49" s="515"/>
      <c r="E49" s="515"/>
      <c r="F49" s="515"/>
      <c r="G49" s="516"/>
    </row>
    <row r="50" spans="1:7" outlineLevel="2">
      <c r="A50" s="517"/>
      <c r="B50" s="518"/>
      <c r="C50" s="518"/>
      <c r="D50" s="518"/>
      <c r="E50" s="518"/>
      <c r="F50" s="518"/>
      <c r="G50" s="519"/>
    </row>
    <row r="51" spans="1:7" outlineLevel="2"/>
    <row r="52" spans="1:7" ht="14.4" customHeight="1" outlineLevel="2">
      <c r="A52" s="514" t="s">
        <v>558</v>
      </c>
      <c r="B52" s="515"/>
      <c r="C52" s="515"/>
      <c r="D52" s="515"/>
      <c r="E52" s="515"/>
      <c r="F52" s="515"/>
      <c r="G52" s="516"/>
    </row>
    <row r="53" spans="1:7" outlineLevel="2">
      <c r="A53" s="517"/>
      <c r="B53" s="518"/>
      <c r="C53" s="518"/>
      <c r="D53" s="518"/>
      <c r="E53" s="518"/>
      <c r="F53" s="518"/>
      <c r="G53" s="519"/>
    </row>
    <row r="54" spans="1:7" outlineLevel="2"/>
    <row r="55" spans="1:7" outlineLevel="1">
      <c r="A55" s="8" t="s">
        <v>626</v>
      </c>
    </row>
  </sheetData>
  <mergeCells count="10">
    <mergeCell ref="C8:C9"/>
    <mergeCell ref="F7:F8"/>
    <mergeCell ref="F9:F10"/>
    <mergeCell ref="D22:E22"/>
    <mergeCell ref="A22:A23"/>
    <mergeCell ref="H22:H23"/>
    <mergeCell ref="B22:C22"/>
    <mergeCell ref="F22:G22"/>
    <mergeCell ref="A49:G50"/>
    <mergeCell ref="A52:G53"/>
  </mergeCells>
  <conditionalFormatting sqref="A1">
    <cfRule type="containsText" dxfId="30" priority="1" operator="containsText" text="redo">
      <formula>NOT(ISERROR(SEARCH("redo",A1)))</formula>
    </cfRule>
  </conditionalFormatting>
  <hyperlinks>
    <hyperlink ref="E1" location="Introduction!A1" display="Click here to go to introduction" xr:uid="{B51337A1-105C-4AF4-A0AD-5169E2AA6DDD}"/>
  </hyperlinks>
  <pageMargins left="0.70866141732283472" right="0.70866141732283472" top="0.74803149606299213" bottom="0.74803149606299213" header="0.31496062992125984" footer="0.31496062992125984"/>
  <pageSetup scale="50" orientation="portrait" r:id="rId4"/>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8">
    <tabColor theme="8" tint="0.59999389629810485"/>
    <pageSetUpPr fitToPage="1"/>
  </sheetPr>
  <dimension ref="A1:J19"/>
  <sheetViews>
    <sheetView showGridLines="0" workbookViewId="0">
      <pane xSplit="2" ySplit="5" topLeftCell="C9" activePane="bottomRight" state="frozen"/>
      <selection activeCell="B13" sqref="B13"/>
      <selection pane="topRight" activeCell="B13" sqref="B13"/>
      <selection pane="bottomLeft" activeCell="B13" sqref="B13"/>
      <selection pane="bottomRight" activeCell="B13" sqref="B13"/>
    </sheetView>
  </sheetViews>
  <sheetFormatPr defaultRowHeight="15" customHeight="1"/>
  <cols>
    <col min="1" max="1" width="6.109375" customWidth="1"/>
    <col min="2" max="2" width="17.109375" customWidth="1"/>
    <col min="3" max="3" width="34.5546875" customWidth="1"/>
    <col min="4" max="4" width="14.109375" customWidth="1"/>
    <col min="5" max="5" width="42.109375" customWidth="1"/>
    <col min="6" max="6" width="19.5546875" customWidth="1"/>
    <col min="7" max="9" width="25.88671875" customWidth="1"/>
    <col min="10" max="10" width="26.44140625" customWidth="1"/>
    <col min="11" max="13" width="8.88671875" customWidth="1"/>
  </cols>
  <sheetData>
    <row r="1" spans="1:10" ht="14.4">
      <c r="A1" s="38" t="s">
        <v>32</v>
      </c>
      <c r="E1" s="18" t="s">
        <v>21</v>
      </c>
      <c r="F1" s="18"/>
    </row>
    <row r="2" spans="1:10" ht="14.4">
      <c r="A2" s="21" t="s">
        <v>408</v>
      </c>
    </row>
    <row r="3" spans="1:10" ht="14.4">
      <c r="A3" t="s">
        <v>409</v>
      </c>
    </row>
    <row r="5" spans="1:10" ht="14.4">
      <c r="A5" s="488" t="s">
        <v>1</v>
      </c>
      <c r="B5" s="489" t="s">
        <v>38</v>
      </c>
      <c r="C5" s="489" t="s">
        <v>6</v>
      </c>
      <c r="D5" s="489" t="s">
        <v>11</v>
      </c>
      <c r="E5" s="489" t="s">
        <v>14</v>
      </c>
      <c r="F5" s="489" t="s">
        <v>1523</v>
      </c>
      <c r="G5" s="489" t="s">
        <v>1518</v>
      </c>
      <c r="H5" s="489" t="s">
        <v>1519</v>
      </c>
      <c r="I5" s="489" t="s">
        <v>1520</v>
      </c>
      <c r="J5" s="492" t="s">
        <v>410</v>
      </c>
    </row>
    <row r="6" spans="1:10" ht="43.2">
      <c r="A6" s="490">
        <f>ROW()-ROW($A$5)</f>
        <v>1</v>
      </c>
      <c r="B6" s="491" t="s">
        <v>411</v>
      </c>
      <c r="C6" s="491" t="s">
        <v>412</v>
      </c>
      <c r="D6" s="491">
        <v>5</v>
      </c>
      <c r="E6" s="491" t="s">
        <v>413</v>
      </c>
      <c r="F6" s="491" t="s">
        <v>1527</v>
      </c>
      <c r="G6" s="491" t="s">
        <v>414</v>
      </c>
      <c r="H6" s="491" t="s">
        <v>415</v>
      </c>
      <c r="I6" s="491" t="s">
        <v>416</v>
      </c>
      <c r="J6" s="493" t="s">
        <v>417</v>
      </c>
    </row>
    <row r="7" spans="1:10" ht="43.2">
      <c r="A7" s="490">
        <f t="shared" ref="A7:A19" si="0">ROW()-ROW($A$5)</f>
        <v>2</v>
      </c>
      <c r="B7" s="491" t="s">
        <v>418</v>
      </c>
      <c r="C7" s="491" t="s">
        <v>419</v>
      </c>
      <c r="D7" s="491">
        <v>4</v>
      </c>
      <c r="E7" s="491" t="s">
        <v>420</v>
      </c>
      <c r="F7" s="491" t="s">
        <v>1524</v>
      </c>
      <c r="G7" s="491" t="s">
        <v>414</v>
      </c>
      <c r="H7" s="491" t="s">
        <v>415</v>
      </c>
      <c r="I7" s="491" t="s">
        <v>416</v>
      </c>
      <c r="J7" s="493"/>
    </row>
    <row r="8" spans="1:10" ht="57.6">
      <c r="A8" s="490">
        <f t="shared" si="0"/>
        <v>3</v>
      </c>
      <c r="B8" s="491" t="s">
        <v>421</v>
      </c>
      <c r="C8" s="491" t="s">
        <v>422</v>
      </c>
      <c r="D8" s="491">
        <v>4</v>
      </c>
      <c r="E8" s="491" t="s">
        <v>423</v>
      </c>
      <c r="F8" s="491" t="s">
        <v>1530</v>
      </c>
      <c r="G8" s="491" t="s">
        <v>424</v>
      </c>
      <c r="H8" s="491" t="s">
        <v>425</v>
      </c>
      <c r="I8" s="491" t="s">
        <v>10</v>
      </c>
      <c r="J8" s="493" t="s">
        <v>426</v>
      </c>
    </row>
    <row r="9" spans="1:10" ht="28.8">
      <c r="A9" s="490">
        <f t="shared" si="0"/>
        <v>4</v>
      </c>
      <c r="B9" s="491" t="s">
        <v>427</v>
      </c>
      <c r="C9" s="491" t="s">
        <v>428</v>
      </c>
      <c r="D9" s="491">
        <v>3</v>
      </c>
      <c r="E9" s="491" t="s">
        <v>429</v>
      </c>
      <c r="F9" s="491" t="s">
        <v>1528</v>
      </c>
      <c r="G9" s="491" t="s">
        <v>424</v>
      </c>
      <c r="H9" s="491" t="s">
        <v>430</v>
      </c>
      <c r="I9" s="491" t="s">
        <v>10</v>
      </c>
      <c r="J9" s="493"/>
    </row>
    <row r="10" spans="1:10" ht="43.2">
      <c r="A10" s="490">
        <f t="shared" si="0"/>
        <v>5</v>
      </c>
      <c r="B10" s="491" t="s">
        <v>431</v>
      </c>
      <c r="C10" s="491" t="s">
        <v>432</v>
      </c>
      <c r="D10" s="491">
        <v>4</v>
      </c>
      <c r="E10" s="491" t="s">
        <v>433</v>
      </c>
      <c r="F10" s="491" t="s">
        <v>1524</v>
      </c>
      <c r="G10" s="491" t="s">
        <v>434</v>
      </c>
      <c r="H10" s="491" t="s">
        <v>414</v>
      </c>
      <c r="I10" s="491" t="s">
        <v>435</v>
      </c>
      <c r="J10" s="493"/>
    </row>
    <row r="11" spans="1:10" ht="43.2">
      <c r="A11" s="490">
        <f t="shared" si="0"/>
        <v>6</v>
      </c>
      <c r="B11" s="491" t="s">
        <v>436</v>
      </c>
      <c r="C11" s="491" t="s">
        <v>437</v>
      </c>
      <c r="D11" s="491">
        <v>4</v>
      </c>
      <c r="E11" s="491" t="s">
        <v>438</v>
      </c>
      <c r="F11" s="491" t="s">
        <v>1524</v>
      </c>
      <c r="G11" s="491" t="s">
        <v>439</v>
      </c>
      <c r="H11" s="491" t="s">
        <v>440</v>
      </c>
      <c r="I11" s="491" t="s">
        <v>435</v>
      </c>
      <c r="J11" s="493"/>
    </row>
    <row r="12" spans="1:10" ht="28.8">
      <c r="A12" s="490">
        <f t="shared" si="0"/>
        <v>7</v>
      </c>
      <c r="B12" s="491" t="s">
        <v>441</v>
      </c>
      <c r="C12" s="491" t="s">
        <v>442</v>
      </c>
      <c r="D12" s="491">
        <v>3</v>
      </c>
      <c r="E12" s="491" t="s">
        <v>443</v>
      </c>
      <c r="F12" s="491" t="s">
        <v>1525</v>
      </c>
      <c r="G12" s="491" t="s">
        <v>10</v>
      </c>
      <c r="H12" s="491" t="s">
        <v>10</v>
      </c>
      <c r="I12" s="491" t="s">
        <v>10</v>
      </c>
      <c r="J12" s="493"/>
    </row>
    <row r="13" spans="1:10" ht="28.8">
      <c r="A13" s="490">
        <f t="shared" si="0"/>
        <v>8</v>
      </c>
      <c r="B13" s="491" t="s">
        <v>444</v>
      </c>
      <c r="C13" s="491" t="s">
        <v>445</v>
      </c>
      <c r="D13" s="491">
        <v>2</v>
      </c>
      <c r="E13" s="491" t="s">
        <v>446</v>
      </c>
      <c r="F13" s="491" t="s">
        <v>1525</v>
      </c>
      <c r="G13" s="491" t="s">
        <v>10</v>
      </c>
      <c r="H13" s="491" t="s">
        <v>10</v>
      </c>
      <c r="I13" s="491" t="s">
        <v>10</v>
      </c>
      <c r="J13" s="493"/>
    </row>
    <row r="14" spans="1:10" ht="43.2">
      <c r="A14" s="490">
        <f t="shared" si="0"/>
        <v>9</v>
      </c>
      <c r="B14" s="491" t="s">
        <v>447</v>
      </c>
      <c r="C14" s="491" t="s">
        <v>448</v>
      </c>
      <c r="D14" s="491">
        <v>4</v>
      </c>
      <c r="E14" s="491" t="s">
        <v>449</v>
      </c>
      <c r="F14" s="491" t="s">
        <v>1526</v>
      </c>
      <c r="G14" s="491" t="s">
        <v>450</v>
      </c>
      <c r="H14" s="491" t="s">
        <v>10</v>
      </c>
      <c r="I14" s="491" t="s">
        <v>10</v>
      </c>
      <c r="J14" s="493" t="s">
        <v>451</v>
      </c>
    </row>
    <row r="15" spans="1:10" ht="28.8">
      <c r="A15" s="490">
        <f t="shared" si="0"/>
        <v>10</v>
      </c>
      <c r="B15" s="491" t="s">
        <v>452</v>
      </c>
      <c r="C15" s="491" t="s">
        <v>453</v>
      </c>
      <c r="D15" s="491">
        <v>3</v>
      </c>
      <c r="E15" s="491" t="s">
        <v>454</v>
      </c>
      <c r="F15" s="491" t="s">
        <v>1524</v>
      </c>
      <c r="G15" s="491" t="s">
        <v>455</v>
      </c>
      <c r="H15" s="491" t="s">
        <v>456</v>
      </c>
      <c r="I15" s="491" t="s">
        <v>456</v>
      </c>
      <c r="J15" s="493"/>
    </row>
    <row r="16" spans="1:10" ht="28.8">
      <c r="A16" s="490">
        <f t="shared" si="0"/>
        <v>11</v>
      </c>
      <c r="B16" s="491" t="s">
        <v>457</v>
      </c>
      <c r="C16" s="491" t="s">
        <v>458</v>
      </c>
      <c r="D16" s="491">
        <v>2</v>
      </c>
      <c r="E16" s="491" t="s">
        <v>459</v>
      </c>
      <c r="F16" s="491" t="s">
        <v>1524</v>
      </c>
      <c r="G16" s="491" t="s">
        <v>455</v>
      </c>
      <c r="H16" s="491" t="s">
        <v>456</v>
      </c>
      <c r="I16" s="491" t="s">
        <v>456</v>
      </c>
      <c r="J16" s="493"/>
    </row>
    <row r="17" spans="1:10" ht="43.2">
      <c r="A17" s="490">
        <f t="shared" si="0"/>
        <v>12</v>
      </c>
      <c r="B17" s="491" t="s">
        <v>460</v>
      </c>
      <c r="C17" s="491" t="s">
        <v>461</v>
      </c>
      <c r="D17" s="491">
        <v>2</v>
      </c>
      <c r="E17" s="491" t="s">
        <v>462</v>
      </c>
      <c r="F17" s="491" t="s">
        <v>1524</v>
      </c>
      <c r="G17" s="491" t="s">
        <v>455</v>
      </c>
      <c r="H17" s="491" t="s">
        <v>456</v>
      </c>
      <c r="I17" s="491" t="s">
        <v>456</v>
      </c>
      <c r="J17" s="493"/>
    </row>
    <row r="18" spans="1:10" ht="28.8">
      <c r="A18" s="490">
        <f t="shared" si="0"/>
        <v>13</v>
      </c>
      <c r="B18" s="491" t="s">
        <v>1515</v>
      </c>
      <c r="C18" s="491" t="s">
        <v>1516</v>
      </c>
      <c r="D18" s="491">
        <v>5</v>
      </c>
      <c r="E18" s="491" t="s">
        <v>1517</v>
      </c>
      <c r="F18" s="491" t="s">
        <v>1528</v>
      </c>
      <c r="G18" s="491" t="s">
        <v>1521</v>
      </c>
      <c r="H18" s="491" t="s">
        <v>1522</v>
      </c>
      <c r="I18" s="491" t="s">
        <v>10</v>
      </c>
      <c r="J18" s="493"/>
    </row>
    <row r="19" spans="1:10" ht="15" customHeight="1">
      <c r="A19" s="494">
        <f t="shared" si="0"/>
        <v>14</v>
      </c>
      <c r="B19" s="495" t="s">
        <v>506</v>
      </c>
      <c r="C19" s="495" t="s">
        <v>507</v>
      </c>
      <c r="D19" s="495">
        <v>5</v>
      </c>
      <c r="E19" s="495" t="s">
        <v>508</v>
      </c>
      <c r="F19" s="495" t="s">
        <v>1529</v>
      </c>
      <c r="G19" s="495" t="s">
        <v>509</v>
      </c>
      <c r="H19" s="495"/>
      <c r="I19" s="495"/>
      <c r="J19" s="496"/>
    </row>
  </sheetData>
  <conditionalFormatting sqref="A3:J4 B1:D2 G1:J2">
    <cfRule type="containsText" dxfId="29" priority="2" operator="containsText" text="change">
      <formula>NOT(ISERROR(SEARCH("change",A1)))</formula>
    </cfRule>
  </conditionalFormatting>
  <conditionalFormatting sqref="A1">
    <cfRule type="containsText" dxfId="28" priority="1" operator="containsText" text="redo">
      <formula>NOT(ISERROR(SEARCH("redo",A1)))</formula>
    </cfRule>
  </conditionalFormatting>
  <hyperlinks>
    <hyperlink ref="E1" location="Introduction!A1" display="Click here to go to introduction" xr:uid="{C694BCFA-A337-4C15-97BC-4F5152A2DF61}"/>
  </hyperlinks>
  <pageMargins left="0.70866141732283472" right="0.70866141732283472" top="0.74803149606299213" bottom="0.74803149606299213" header="0.31496062992125984" footer="0.31496062992125984"/>
  <pageSetup scale="52" orientation="landscape" horizontalDpi="30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5">
    <tabColor theme="8" tint="0.59999389629810485"/>
    <pageSetUpPr fitToPage="1"/>
  </sheetPr>
  <dimension ref="A1:J43"/>
  <sheetViews>
    <sheetView workbookViewId="0">
      <selection activeCell="B13" sqref="B13"/>
    </sheetView>
  </sheetViews>
  <sheetFormatPr defaultRowHeight="15" customHeight="1"/>
  <cols>
    <col min="1" max="1" width="23" style="434" customWidth="1"/>
    <col min="2" max="2" width="10.33203125" style="434" customWidth="1"/>
    <col min="3" max="4" width="9.33203125" style="434" customWidth="1"/>
    <col min="5" max="6" width="12.33203125" style="434" customWidth="1"/>
    <col min="7" max="7" width="3.44140625" style="434" customWidth="1"/>
    <col min="8" max="8" width="14.109375" style="434" customWidth="1"/>
    <col min="9" max="9" width="19.109375" style="434" customWidth="1"/>
    <col min="10" max="10" width="50.109375" style="434" bestFit="1" customWidth="1"/>
    <col min="11" max="11" width="8.88671875" style="434" customWidth="1"/>
    <col min="12" max="16384" width="8.88671875" style="434"/>
  </cols>
  <sheetData>
    <row r="1" spans="1:10" thickBot="1">
      <c r="A1" s="432" t="s">
        <v>32</v>
      </c>
      <c r="B1" s="77"/>
      <c r="C1" s="433"/>
      <c r="E1" s="435"/>
      <c r="F1" s="435"/>
      <c r="H1" s="436" t="s">
        <v>21</v>
      </c>
      <c r="I1" s="437"/>
      <c r="J1" s="433"/>
    </row>
    <row r="2" spans="1:10" ht="15" customHeight="1">
      <c r="A2" s="438" t="s">
        <v>463</v>
      </c>
      <c r="B2" s="77"/>
      <c r="C2" s="79"/>
      <c r="D2" s="439"/>
      <c r="E2" s="435"/>
      <c r="F2" s="435"/>
      <c r="I2" s="437"/>
      <c r="J2" s="433"/>
    </row>
    <row r="3" spans="1:10" ht="3.75" customHeight="1">
      <c r="A3" s="440"/>
      <c r="B3" s="77"/>
      <c r="C3" s="80"/>
      <c r="D3" s="441"/>
      <c r="E3" s="435"/>
      <c r="F3" s="435"/>
      <c r="I3" s="437"/>
      <c r="J3" s="433"/>
    </row>
    <row r="4" spans="1:10" ht="30.75" customHeight="1">
      <c r="A4" s="442" t="s">
        <v>29</v>
      </c>
      <c r="B4" s="443" t="s">
        <v>464</v>
      </c>
      <c r="C4" s="444" t="s">
        <v>465</v>
      </c>
      <c r="D4" s="445" t="s">
        <v>466</v>
      </c>
      <c r="E4" s="443" t="s">
        <v>467</v>
      </c>
      <c r="F4" s="446" t="s">
        <v>1531</v>
      </c>
      <c r="G4" s="447"/>
      <c r="H4" s="443" t="s">
        <v>17</v>
      </c>
      <c r="I4" s="448" t="s">
        <v>468</v>
      </c>
      <c r="J4" s="449" t="s">
        <v>469</v>
      </c>
    </row>
    <row r="5" spans="1:10" thickBot="1">
      <c r="A5" s="434" t="s">
        <v>348</v>
      </c>
      <c r="B5" s="450">
        <v>24</v>
      </c>
      <c r="C5" s="451">
        <f>B5</f>
        <v>24</v>
      </c>
      <c r="D5" s="452">
        <v>1</v>
      </c>
      <c r="E5" s="453">
        <f>D5/C5</f>
        <v>4.1666666666666664E-2</v>
      </c>
      <c r="F5" s="454">
        <v>4.1666666666666664E-2</v>
      </c>
      <c r="H5" s="455" t="s">
        <v>473</v>
      </c>
      <c r="I5" s="456"/>
      <c r="J5" s="457" t="s">
        <v>474</v>
      </c>
    </row>
    <row r="6" spans="1:10" ht="14.4">
      <c r="A6" s="434" t="s">
        <v>476</v>
      </c>
      <c r="B6" s="450">
        <v>59</v>
      </c>
      <c r="C6" s="450">
        <f t="shared" ref="C6:C12" si="0">B6</f>
        <v>59</v>
      </c>
      <c r="D6" s="450">
        <v>3</v>
      </c>
      <c r="E6" s="453">
        <f t="shared" ref="E6:E12" si="1">D6/C6</f>
        <v>5.0847457627118647E-2</v>
      </c>
      <c r="F6" s="454">
        <v>5.0847457627118647E-2</v>
      </c>
      <c r="H6" s="455" t="s">
        <v>477</v>
      </c>
      <c r="I6" s="456"/>
      <c r="J6" s="458" t="s">
        <v>1513</v>
      </c>
    </row>
    <row r="7" spans="1:10" ht="14.4">
      <c r="A7" s="434" t="s">
        <v>476</v>
      </c>
      <c r="B7" s="450">
        <v>12</v>
      </c>
      <c r="C7" s="450">
        <f t="shared" si="0"/>
        <v>12</v>
      </c>
      <c r="D7" s="450">
        <v>0</v>
      </c>
      <c r="E7" s="453">
        <f t="shared" si="1"/>
        <v>0</v>
      </c>
      <c r="F7" s="454">
        <v>0</v>
      </c>
      <c r="H7" s="455" t="s">
        <v>477</v>
      </c>
      <c r="I7" s="456"/>
      <c r="J7" s="457" t="s">
        <v>1514</v>
      </c>
    </row>
    <row r="8" spans="1:10" ht="14.4">
      <c r="A8" s="434" t="s">
        <v>481</v>
      </c>
      <c r="B8" s="450">
        <v>0</v>
      </c>
      <c r="C8" s="450">
        <f t="shared" si="0"/>
        <v>0</v>
      </c>
      <c r="D8" s="450">
        <v>3</v>
      </c>
      <c r="E8" s="453" t="e">
        <f t="shared" si="1"/>
        <v>#DIV/0!</v>
      </c>
      <c r="F8" s="454">
        <v>0</v>
      </c>
      <c r="H8" s="455" t="s">
        <v>479</v>
      </c>
      <c r="I8" s="459"/>
      <c r="J8" s="457" t="s">
        <v>524</v>
      </c>
    </row>
    <row r="9" spans="1:10" ht="14.4">
      <c r="A9" s="434" t="s">
        <v>483</v>
      </c>
      <c r="B9" s="450">
        <v>71</v>
      </c>
      <c r="C9" s="450">
        <f t="shared" si="0"/>
        <v>71</v>
      </c>
      <c r="D9" s="450">
        <v>2</v>
      </c>
      <c r="E9" s="453">
        <f t="shared" si="1"/>
        <v>2.8169014084507043E-2</v>
      </c>
      <c r="F9" s="454">
        <v>2.8169014084507043E-2</v>
      </c>
      <c r="H9" s="434" t="s">
        <v>202</v>
      </c>
      <c r="I9" s="459"/>
      <c r="J9" s="457" t="s">
        <v>525</v>
      </c>
    </row>
    <row r="10" spans="1:10" ht="14.4">
      <c r="A10" s="434" t="s">
        <v>486</v>
      </c>
      <c r="B10" s="450">
        <v>24</v>
      </c>
      <c r="C10" s="450">
        <f t="shared" si="0"/>
        <v>24</v>
      </c>
      <c r="D10" s="450">
        <v>3</v>
      </c>
      <c r="E10" s="453">
        <f t="shared" si="1"/>
        <v>0.125</v>
      </c>
      <c r="F10" s="454">
        <v>0.125</v>
      </c>
      <c r="H10" s="455" t="s">
        <v>482</v>
      </c>
      <c r="I10" s="460"/>
      <c r="J10" s="457" t="s">
        <v>526</v>
      </c>
    </row>
    <row r="11" spans="1:10" ht="14.4">
      <c r="A11" s="434" t="s">
        <v>486</v>
      </c>
      <c r="B11" s="450">
        <v>12</v>
      </c>
      <c r="C11" s="450">
        <f t="shared" si="0"/>
        <v>12</v>
      </c>
      <c r="D11" s="450">
        <v>0</v>
      </c>
      <c r="E11" s="453">
        <f t="shared" si="1"/>
        <v>0</v>
      </c>
      <c r="F11" s="454">
        <v>0</v>
      </c>
      <c r="H11" s="434" t="s">
        <v>607</v>
      </c>
      <c r="I11" s="461"/>
      <c r="J11" s="457" t="s">
        <v>527</v>
      </c>
    </row>
    <row r="12" spans="1:10" ht="14.4">
      <c r="A12" s="434" t="s">
        <v>348</v>
      </c>
      <c r="B12" s="450">
        <v>10</v>
      </c>
      <c r="C12" s="450">
        <f t="shared" si="0"/>
        <v>10</v>
      </c>
      <c r="D12" s="450">
        <v>1</v>
      </c>
      <c r="E12" s="453">
        <f t="shared" si="1"/>
        <v>0.1</v>
      </c>
      <c r="F12" s="454">
        <v>0.1</v>
      </c>
      <c r="H12" s="455" t="s">
        <v>484</v>
      </c>
      <c r="I12" s="456"/>
      <c r="J12" s="457" t="s">
        <v>485</v>
      </c>
    </row>
    <row r="13" spans="1:10" ht="14.4">
      <c r="B13" s="450"/>
      <c r="C13" s="450"/>
      <c r="D13" s="450"/>
      <c r="E13" s="453"/>
      <c r="F13" s="453"/>
      <c r="H13" s="455" t="s">
        <v>487</v>
      </c>
      <c r="I13" s="456"/>
      <c r="J13" s="457" t="s">
        <v>488</v>
      </c>
    </row>
    <row r="14" spans="1:10" ht="14.4">
      <c r="A14" s="455" t="s">
        <v>489</v>
      </c>
      <c r="B14" s="462"/>
      <c r="C14" s="462"/>
      <c r="D14" s="462"/>
      <c r="E14" s="463"/>
      <c r="F14" s="463"/>
      <c r="G14" s="433"/>
      <c r="I14" s="464"/>
      <c r="J14" s="433"/>
    </row>
    <row r="15" spans="1:10" ht="6.75" customHeight="1">
      <c r="B15" s="450"/>
      <c r="C15" s="450"/>
      <c r="D15" s="450"/>
      <c r="E15" s="453"/>
      <c r="F15" s="453"/>
      <c r="I15" s="464"/>
      <c r="J15" s="433"/>
    </row>
    <row r="16" spans="1:10" ht="14.4">
      <c r="A16" s="465" t="s">
        <v>490</v>
      </c>
      <c r="B16" s="466"/>
      <c r="C16" s="466"/>
      <c r="D16" s="450"/>
      <c r="E16" s="453"/>
      <c r="F16" s="453"/>
      <c r="I16" s="464"/>
      <c r="J16" s="433"/>
    </row>
    <row r="17" spans="1:10" ht="14.4">
      <c r="A17" s="434" t="s">
        <v>491</v>
      </c>
      <c r="B17" s="450">
        <v>180</v>
      </c>
      <c r="C17" s="450">
        <f>B17</f>
        <v>180</v>
      </c>
      <c r="D17" s="450">
        <v>4</v>
      </c>
      <c r="E17" s="453">
        <f>D17/C17</f>
        <v>2.2222222222222223E-2</v>
      </c>
      <c r="F17" s="454">
        <v>2.2222222222222223E-2</v>
      </c>
      <c r="H17" s="433" t="s">
        <v>334</v>
      </c>
      <c r="I17" s="464"/>
      <c r="J17" s="433"/>
    </row>
    <row r="18" spans="1:10" ht="14.4">
      <c r="A18" s="434" t="s">
        <v>492</v>
      </c>
      <c r="B18" s="450">
        <v>150</v>
      </c>
      <c r="C18" s="450">
        <f>B18</f>
        <v>150</v>
      </c>
      <c r="D18" s="450">
        <v>10</v>
      </c>
      <c r="E18" s="453">
        <f>D18/C18</f>
        <v>6.6666666666666666E-2</v>
      </c>
      <c r="F18" s="454">
        <v>6.6666666666666666E-2</v>
      </c>
      <c r="H18" s="443" t="s">
        <v>17</v>
      </c>
      <c r="I18" s="448" t="s">
        <v>468</v>
      </c>
      <c r="J18" s="449" t="s">
        <v>469</v>
      </c>
    </row>
    <row r="19" spans="1:10" ht="14.4">
      <c r="A19" s="434" t="s">
        <v>494</v>
      </c>
      <c r="B19" s="450">
        <v>215</v>
      </c>
      <c r="C19" s="450">
        <f>B19</f>
        <v>215</v>
      </c>
      <c r="D19" s="450">
        <v>20</v>
      </c>
      <c r="E19" s="453">
        <f>D19/C19</f>
        <v>9.3023255813953487E-2</v>
      </c>
      <c r="F19" s="454">
        <v>9.3023255813953487E-2</v>
      </c>
      <c r="H19" s="455" t="s">
        <v>473</v>
      </c>
      <c r="I19" s="450"/>
      <c r="J19" s="433" t="s">
        <v>493</v>
      </c>
    </row>
    <row r="20" spans="1:10" ht="14.4">
      <c r="A20" s="434" t="s">
        <v>496</v>
      </c>
      <c r="B20" s="450">
        <v>230</v>
      </c>
      <c r="C20" s="450">
        <f>B20</f>
        <v>230</v>
      </c>
      <c r="D20" s="450">
        <v>24</v>
      </c>
      <c r="E20" s="453">
        <f>D20/C20</f>
        <v>0.10434782608695652</v>
      </c>
      <c r="F20" s="454">
        <v>0.10434782608695652</v>
      </c>
      <c r="H20" s="455" t="s">
        <v>477</v>
      </c>
      <c r="I20" s="450"/>
      <c r="J20" s="433" t="s">
        <v>495</v>
      </c>
    </row>
    <row r="21" spans="1:10" ht="14.4">
      <c r="A21" s="434" t="s">
        <v>498</v>
      </c>
      <c r="B21" s="450">
        <v>0</v>
      </c>
      <c r="C21" s="450">
        <f>B21</f>
        <v>0</v>
      </c>
      <c r="D21" s="450">
        <v>15</v>
      </c>
      <c r="E21" s="453" t="e">
        <f>D21/C21</f>
        <v>#DIV/0!</v>
      </c>
      <c r="F21" s="454">
        <v>0</v>
      </c>
      <c r="H21" s="455" t="s">
        <v>484</v>
      </c>
      <c r="I21" s="450"/>
      <c r="J21" s="433" t="s">
        <v>497</v>
      </c>
    </row>
    <row r="22" spans="1:10" ht="14.4">
      <c r="A22" s="467" t="s">
        <v>523</v>
      </c>
      <c r="B22" s="468"/>
      <c r="C22" s="468"/>
      <c r="D22" s="468"/>
      <c r="E22" s="469"/>
      <c r="F22" s="469"/>
      <c r="H22" s="455" t="s">
        <v>487</v>
      </c>
      <c r="I22" s="450"/>
      <c r="J22" s="433" t="s">
        <v>499</v>
      </c>
    </row>
    <row r="23" spans="1:10" ht="14.4">
      <c r="B23" s="470"/>
      <c r="C23" s="470"/>
      <c r="D23" s="470"/>
      <c r="E23" s="471"/>
      <c r="F23" s="471"/>
      <c r="I23" s="437"/>
      <c r="J23" s="433"/>
    </row>
    <row r="24" spans="1:10" thickBot="1">
      <c r="A24" s="434" t="s">
        <v>500</v>
      </c>
      <c r="B24" s="472"/>
      <c r="C24" s="472"/>
      <c r="D24" s="472"/>
      <c r="E24" s="473"/>
      <c r="F24" s="473"/>
      <c r="I24" s="437"/>
      <c r="J24" s="433"/>
    </row>
    <row r="25" spans="1:10" thickTop="1">
      <c r="B25" s="470"/>
      <c r="C25" s="470"/>
      <c r="D25" s="470"/>
      <c r="E25" s="474"/>
      <c r="F25" s="474"/>
      <c r="I25" s="464"/>
      <c r="J25" s="433"/>
    </row>
    <row r="26" spans="1:10" ht="14.4">
      <c r="B26" s="470"/>
      <c r="C26" s="470"/>
      <c r="D26" s="470"/>
      <c r="E26" s="474"/>
      <c r="F26" s="474"/>
      <c r="I26" s="464"/>
      <c r="J26" s="433"/>
    </row>
    <row r="27" spans="1:10" ht="14.4">
      <c r="B27" s="470"/>
      <c r="C27" s="470"/>
      <c r="D27" s="470"/>
      <c r="E27" s="474"/>
      <c r="F27" s="474"/>
      <c r="I27" s="437"/>
      <c r="J27" s="433"/>
    </row>
    <row r="28" spans="1:10" ht="14.4">
      <c r="B28" s="470"/>
      <c r="C28" s="470"/>
      <c r="D28" s="470"/>
      <c r="E28" s="474"/>
      <c r="F28" s="474"/>
      <c r="I28" s="437"/>
      <c r="J28" s="433"/>
    </row>
    <row r="29" spans="1:10" ht="14.4">
      <c r="B29" s="450"/>
      <c r="C29" s="450"/>
      <c r="D29" s="450"/>
      <c r="E29" s="475"/>
      <c r="F29" s="475"/>
      <c r="I29" s="437"/>
      <c r="J29" s="433"/>
    </row>
    <row r="30" spans="1:10" ht="14.4">
      <c r="B30" s="450"/>
      <c r="C30" s="450"/>
      <c r="D30" s="450"/>
      <c r="E30" s="475"/>
      <c r="F30" s="475"/>
      <c r="I30" s="437"/>
      <c r="J30" s="433"/>
    </row>
    <row r="31" spans="1:10" ht="14.4">
      <c r="B31" s="450"/>
      <c r="C31" s="450"/>
      <c r="D31" s="450"/>
      <c r="E31" s="475"/>
      <c r="F31" s="475"/>
      <c r="I31" s="437"/>
      <c r="J31" s="433"/>
    </row>
    <row r="32" spans="1:10" ht="14.4">
      <c r="B32" s="450"/>
      <c r="C32" s="450"/>
      <c r="D32" s="450"/>
      <c r="E32" s="475"/>
      <c r="F32" s="475"/>
      <c r="I32" s="437"/>
      <c r="J32" s="433"/>
    </row>
    <row r="33" spans="1:10" ht="14.4">
      <c r="E33" s="435"/>
      <c r="F33" s="435"/>
      <c r="I33" s="437"/>
      <c r="J33" s="433"/>
    </row>
    <row r="34" spans="1:10" ht="14.4">
      <c r="A34" s="467" t="s">
        <v>522</v>
      </c>
      <c r="B34" s="476">
        <v>65891.83</v>
      </c>
      <c r="E34" s="435"/>
      <c r="F34" s="435"/>
      <c r="I34" s="437"/>
      <c r="J34" s="433"/>
    </row>
    <row r="35" spans="1:10" ht="14.4">
      <c r="A35" s="447"/>
      <c r="B35" s="447"/>
      <c r="E35" s="435"/>
      <c r="F35" s="435"/>
      <c r="I35" s="437"/>
      <c r="J35" s="433"/>
    </row>
    <row r="36" spans="1:10" ht="43.8" thickBot="1">
      <c r="A36" s="477" t="s">
        <v>471</v>
      </c>
      <c r="B36" s="477" t="s">
        <v>472</v>
      </c>
      <c r="C36" s="478" t="s">
        <v>470</v>
      </c>
      <c r="E36" s="435"/>
      <c r="F36" s="435"/>
      <c r="I36" s="437"/>
      <c r="J36" s="433"/>
    </row>
    <row r="37" spans="1:10" thickTop="1">
      <c r="A37" s="479" t="s">
        <v>475</v>
      </c>
      <c r="B37" s="480">
        <f t="shared" ref="B37:B42" si="2">ROUND($B$34,C37)</f>
        <v>66000</v>
      </c>
      <c r="C37" s="481">
        <v>-3</v>
      </c>
      <c r="E37" s="435"/>
      <c r="F37" s="435"/>
      <c r="I37" s="437"/>
      <c r="J37" s="433"/>
    </row>
    <row r="38" spans="1:10" ht="14.4">
      <c r="A38" s="482" t="s">
        <v>478</v>
      </c>
      <c r="B38" s="483">
        <f t="shared" si="2"/>
        <v>65900</v>
      </c>
      <c r="C38" s="484">
        <v>-2</v>
      </c>
      <c r="E38" s="435"/>
      <c r="F38" s="435"/>
      <c r="I38" s="437"/>
      <c r="J38" s="433"/>
    </row>
    <row r="39" spans="1:10" ht="14.4">
      <c r="A39" s="485" t="s">
        <v>480</v>
      </c>
      <c r="B39" s="486">
        <f t="shared" si="2"/>
        <v>65890</v>
      </c>
      <c r="C39" s="487">
        <v>-1</v>
      </c>
      <c r="E39" s="435"/>
      <c r="F39" s="435"/>
      <c r="I39" s="437"/>
      <c r="J39" s="433"/>
    </row>
    <row r="40" spans="1:10" ht="14.4">
      <c r="A40" s="482" t="s">
        <v>521</v>
      </c>
      <c r="B40" s="483">
        <f t="shared" si="2"/>
        <v>65892</v>
      </c>
      <c r="C40" s="484">
        <v>0</v>
      </c>
      <c r="E40" s="435"/>
      <c r="F40" s="435"/>
      <c r="I40" s="437"/>
      <c r="J40" s="433"/>
    </row>
    <row r="41" spans="1:10" ht="14.4">
      <c r="A41" s="485" t="s">
        <v>520</v>
      </c>
      <c r="B41" s="486">
        <f t="shared" si="2"/>
        <v>65891.8</v>
      </c>
      <c r="C41" s="487">
        <v>1</v>
      </c>
      <c r="E41" s="435"/>
      <c r="F41" s="435"/>
      <c r="I41" s="437"/>
      <c r="J41" s="433"/>
    </row>
    <row r="42" spans="1:10" ht="14.4">
      <c r="A42" s="482" t="s">
        <v>519</v>
      </c>
      <c r="B42" s="483">
        <f t="shared" si="2"/>
        <v>65891.83</v>
      </c>
      <c r="C42" s="484">
        <v>2</v>
      </c>
      <c r="E42" s="435"/>
      <c r="F42" s="435"/>
      <c r="I42" s="437"/>
      <c r="J42" s="433"/>
    </row>
    <row r="43" spans="1:10" ht="15" customHeight="1">
      <c r="I43" s="437"/>
      <c r="J43" s="433"/>
    </row>
  </sheetData>
  <sheetProtection formatCells="0" formatColumns="0" formatRows="0" insertColumns="0" insertRows="0" insertHyperlinks="0" deleteColumns="0" deleteRows="0" sort="0" autoFilter="0" pivotTables="0"/>
  <autoFilter ref="A4:F12" xr:uid="{0EF9E5F5-5C83-4C55-B9FC-43904B2CDF8A}"/>
  <conditionalFormatting sqref="A15:F16 A24 G14:G20 A14:C14 A4:A13 C5:C13 C17:D21 A36:A42 C36:C42 A17:A22 H10:I10 H12:I13 H9 H11 H4:I8">
    <cfRule type="containsText" dxfId="27" priority="13" operator="containsText" text="change">
      <formula>NOT(ISERROR(SEARCH("change",A4)))</formula>
    </cfRule>
  </conditionalFormatting>
  <conditionalFormatting sqref="J4">
    <cfRule type="containsText" dxfId="26" priority="11" operator="containsText" text="change">
      <formula>NOT(ISERROR(SEARCH("change",J4)))</formula>
    </cfRule>
  </conditionalFormatting>
  <conditionalFormatting sqref="A1">
    <cfRule type="containsText" dxfId="25" priority="10" operator="containsText" text="redo">
      <formula>NOT(ISERROR(SEARCH("redo",A1)))</formula>
    </cfRule>
  </conditionalFormatting>
  <conditionalFormatting sqref="B36:B42">
    <cfRule type="containsText" dxfId="24" priority="8" operator="containsText" text="change">
      <formula>NOT(ISERROR(SEARCH("change",B36)))</formula>
    </cfRule>
  </conditionalFormatting>
  <conditionalFormatting sqref="H19:I22">
    <cfRule type="containsText" dxfId="23" priority="7" operator="containsText" text="change">
      <formula>NOT(ISERROR(SEARCH("change",H19)))</formula>
    </cfRule>
  </conditionalFormatting>
  <conditionalFormatting sqref="D4">
    <cfRule type="containsText" dxfId="22" priority="2" operator="containsText" text="change">
      <formula>NOT(ISERROR(SEARCH("change",D4)))</formula>
    </cfRule>
  </conditionalFormatting>
  <conditionalFormatting sqref="H18:I18">
    <cfRule type="containsText" dxfId="21" priority="5" operator="containsText" text="change">
      <formula>NOT(ISERROR(SEARCH("change",H18)))</formula>
    </cfRule>
  </conditionalFormatting>
  <conditionalFormatting sqref="J18">
    <cfRule type="containsText" dxfId="20" priority="4" operator="containsText" text="change">
      <formula>NOT(ISERROR(SEARCH("change",J18)))</formula>
    </cfRule>
  </conditionalFormatting>
  <conditionalFormatting sqref="B4:C4 E4:F4">
    <cfRule type="containsText" dxfId="19" priority="3" operator="containsText" text="change">
      <formula>NOT(ISERROR(SEARCH("change",B4)))</formula>
    </cfRule>
  </conditionalFormatting>
  <conditionalFormatting sqref="C1">
    <cfRule type="containsText" dxfId="18" priority="1" operator="containsText" text="change">
      <formula>NOT(ISERROR(SEARCH("change",C1)))</formula>
    </cfRule>
  </conditionalFormatting>
  <hyperlinks>
    <hyperlink ref="J6" location="'Function examples'!A41" display="Avg of orders to nearest 10. Click for table." xr:uid="{00000000-0004-0000-0600-000000000000}"/>
    <hyperlink ref="H1" location="Introduction!A1" display="Click here to go to introduction" xr:uid="{97B91D30-6613-4532-8316-432FF0BFA70F}"/>
  </hyperlinks>
  <pageMargins left="0.70866141732283472" right="0.70866141732283472" top="0.74803149606299213" bottom="0.74803149606299213" header="0.31496062992125984" footer="0.31496062992125984"/>
  <pageSetup paperSize="9" scale="76"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theme="5" tint="0.59999389629810485"/>
    <pageSetUpPr fitToPage="1"/>
  </sheetPr>
  <dimension ref="A1:F89"/>
  <sheetViews>
    <sheetView zoomScaleNormal="100" workbookViewId="0">
      <selection activeCell="A4" sqref="A4"/>
    </sheetView>
  </sheetViews>
  <sheetFormatPr defaultRowHeight="15" customHeight="1"/>
  <cols>
    <col min="2" max="2" width="21" customWidth="1"/>
    <col min="3" max="3" width="61.88671875" customWidth="1"/>
    <col min="4" max="4" width="16.6640625" customWidth="1"/>
    <col min="5" max="5" width="14" bestFit="1" customWidth="1"/>
    <col min="6" max="6" width="40.6640625" customWidth="1"/>
    <col min="7" max="8" width="8.88671875" customWidth="1"/>
  </cols>
  <sheetData>
    <row r="1" spans="1:6" ht="14.4">
      <c r="A1" s="38" t="s">
        <v>32</v>
      </c>
      <c r="C1" s="6"/>
      <c r="D1" s="18" t="s">
        <v>21</v>
      </c>
    </row>
    <row r="2" spans="1:6" ht="14.4">
      <c r="A2" s="21" t="s">
        <v>85</v>
      </c>
      <c r="C2" s="50"/>
      <c r="D2" s="39"/>
    </row>
    <row r="3" spans="1:6" ht="8.25" customHeight="1">
      <c r="B3" s="2"/>
      <c r="C3" s="6"/>
      <c r="D3" s="39"/>
    </row>
    <row r="4" spans="1:6" ht="14.4">
      <c r="A4" s="20" t="s">
        <v>1</v>
      </c>
      <c r="B4" s="20" t="s">
        <v>86</v>
      </c>
      <c r="C4" s="20" t="s">
        <v>6</v>
      </c>
      <c r="D4" s="55" t="s">
        <v>11</v>
      </c>
      <c r="E4" s="20" t="s">
        <v>87</v>
      </c>
      <c r="F4" s="20" t="s">
        <v>88</v>
      </c>
    </row>
    <row r="5" spans="1:6" ht="14.4">
      <c r="A5" s="6">
        <v>1</v>
      </c>
      <c r="B5" s="6" t="s">
        <v>89</v>
      </c>
      <c r="C5" s="6" t="s">
        <v>90</v>
      </c>
      <c r="D5" s="56">
        <v>5</v>
      </c>
      <c r="E5" s="6" t="s">
        <v>91</v>
      </c>
      <c r="F5" s="6" t="s">
        <v>4</v>
      </c>
    </row>
    <row r="6" spans="1:6" ht="28.8">
      <c r="A6" s="6">
        <v>2</v>
      </c>
      <c r="B6" s="6" t="s">
        <v>92</v>
      </c>
      <c r="C6" s="6" t="s">
        <v>93</v>
      </c>
      <c r="D6" s="56">
        <v>5</v>
      </c>
      <c r="E6" s="6" t="s">
        <v>91</v>
      </c>
      <c r="F6" s="6" t="s">
        <v>94</v>
      </c>
    </row>
    <row r="7" spans="1:6" ht="28.8">
      <c r="A7" s="6">
        <v>3</v>
      </c>
      <c r="B7" s="6" t="s">
        <v>95</v>
      </c>
      <c r="C7" s="6" t="s">
        <v>96</v>
      </c>
      <c r="D7" s="56">
        <v>5</v>
      </c>
      <c r="E7" s="6" t="s">
        <v>97</v>
      </c>
      <c r="F7" s="6" t="s">
        <v>98</v>
      </c>
    </row>
    <row r="8" spans="1:6" ht="28.8">
      <c r="A8" s="6">
        <v>4</v>
      </c>
      <c r="B8" s="6" t="s">
        <v>99</v>
      </c>
      <c r="C8" s="6" t="s">
        <v>100</v>
      </c>
      <c r="D8" s="56">
        <v>5</v>
      </c>
      <c r="E8" s="6" t="s">
        <v>97</v>
      </c>
      <c r="F8" s="6" t="s">
        <v>101</v>
      </c>
    </row>
    <row r="9" spans="1:6" ht="28.8">
      <c r="A9" s="6">
        <v>5</v>
      </c>
      <c r="B9" s="6" t="s">
        <v>102</v>
      </c>
      <c r="C9" s="6" t="s">
        <v>103</v>
      </c>
      <c r="D9" s="56">
        <v>5</v>
      </c>
      <c r="E9" s="6" t="s">
        <v>97</v>
      </c>
      <c r="F9" s="6" t="s">
        <v>4</v>
      </c>
    </row>
    <row r="10" spans="1:6" ht="14.4">
      <c r="A10" s="6">
        <v>6</v>
      </c>
      <c r="B10" s="6" t="s">
        <v>104</v>
      </c>
      <c r="C10" s="6" t="s">
        <v>105</v>
      </c>
      <c r="D10" s="56">
        <v>5</v>
      </c>
      <c r="E10" s="6" t="s">
        <v>97</v>
      </c>
      <c r="F10" s="6" t="s">
        <v>106</v>
      </c>
    </row>
    <row r="11" spans="1:6" ht="28.8">
      <c r="A11" s="6">
        <v>7</v>
      </c>
      <c r="B11" s="6" t="s">
        <v>107</v>
      </c>
      <c r="C11" s="6" t="s">
        <v>108</v>
      </c>
      <c r="D11" s="56">
        <v>5</v>
      </c>
      <c r="E11" s="6" t="s">
        <v>97</v>
      </c>
      <c r="F11" s="6" t="s">
        <v>4</v>
      </c>
    </row>
    <row r="12" spans="1:6" ht="14.4">
      <c r="A12" s="6">
        <v>8</v>
      </c>
      <c r="B12" s="6" t="s">
        <v>109</v>
      </c>
      <c r="C12" s="6" t="s">
        <v>110</v>
      </c>
      <c r="D12" s="56">
        <v>5</v>
      </c>
      <c r="E12" s="6" t="s">
        <v>97</v>
      </c>
      <c r="F12" s="6" t="s">
        <v>111</v>
      </c>
    </row>
    <row r="13" spans="1:6" ht="14.4">
      <c r="A13" s="6">
        <v>9</v>
      </c>
      <c r="B13" s="6" t="s">
        <v>112</v>
      </c>
      <c r="C13" s="6" t="s">
        <v>113</v>
      </c>
      <c r="D13" s="56">
        <v>5</v>
      </c>
      <c r="E13" s="6" t="s">
        <v>97</v>
      </c>
      <c r="F13" s="6" t="s">
        <v>111</v>
      </c>
    </row>
    <row r="14" spans="1:6" ht="14.4">
      <c r="A14" s="6">
        <v>10</v>
      </c>
      <c r="B14" s="6" t="s">
        <v>114</v>
      </c>
      <c r="C14" s="6" t="s">
        <v>115</v>
      </c>
      <c r="D14" s="56">
        <v>5</v>
      </c>
      <c r="E14" s="6" t="s">
        <v>116</v>
      </c>
      <c r="F14" s="6" t="s">
        <v>117</v>
      </c>
    </row>
    <row r="15" spans="1:6" ht="28.8">
      <c r="A15" s="6">
        <v>11</v>
      </c>
      <c r="B15" s="6" t="s">
        <v>118</v>
      </c>
      <c r="C15" s="6" t="s">
        <v>119</v>
      </c>
      <c r="D15" s="39">
        <v>5</v>
      </c>
      <c r="E15" t="s">
        <v>91</v>
      </c>
      <c r="F15" t="s">
        <v>120</v>
      </c>
    </row>
    <row r="16" spans="1:6" ht="14.4">
      <c r="A16" s="6">
        <v>12</v>
      </c>
      <c r="B16" t="s">
        <v>121</v>
      </c>
      <c r="C16" s="6" t="s">
        <v>122</v>
      </c>
      <c r="D16" s="39">
        <v>5</v>
      </c>
      <c r="E16" t="s">
        <v>91</v>
      </c>
      <c r="F16" t="s">
        <v>123</v>
      </c>
    </row>
    <row r="17" spans="1:6" ht="14.4">
      <c r="A17" s="6">
        <v>13</v>
      </c>
      <c r="B17" s="57" t="s">
        <v>124</v>
      </c>
      <c r="C17" s="6" t="s">
        <v>125</v>
      </c>
      <c r="D17" s="39">
        <v>5</v>
      </c>
      <c r="E17" t="s">
        <v>91</v>
      </c>
      <c r="F17" t="s">
        <v>126</v>
      </c>
    </row>
    <row r="18" spans="1:6" ht="14.4">
      <c r="A18" s="6">
        <v>14</v>
      </c>
      <c r="B18" s="57" t="s">
        <v>127</v>
      </c>
      <c r="C18" s="6" t="s">
        <v>128</v>
      </c>
      <c r="D18" s="39">
        <v>5</v>
      </c>
      <c r="E18" t="s">
        <v>91</v>
      </c>
      <c r="F18" t="s">
        <v>129</v>
      </c>
    </row>
    <row r="19" spans="1:6" ht="14.4">
      <c r="A19" s="6">
        <v>15</v>
      </c>
      <c r="B19" s="6" t="s">
        <v>130</v>
      </c>
      <c r="C19" s="6" t="s">
        <v>131</v>
      </c>
      <c r="D19" s="56">
        <v>4</v>
      </c>
      <c r="E19" s="6" t="s">
        <v>91</v>
      </c>
      <c r="F19" s="6" t="s">
        <v>4</v>
      </c>
    </row>
    <row r="20" spans="1:6" ht="28.8">
      <c r="A20" s="6">
        <v>16</v>
      </c>
      <c r="B20" s="6" t="s">
        <v>132</v>
      </c>
      <c r="C20" s="6" t="s">
        <v>133</v>
      </c>
      <c r="D20" s="56">
        <v>4</v>
      </c>
      <c r="E20" s="6" t="s">
        <v>91</v>
      </c>
      <c r="F20" s="6" t="s">
        <v>134</v>
      </c>
    </row>
    <row r="21" spans="1:6" ht="14.4">
      <c r="A21" s="6">
        <v>17</v>
      </c>
      <c r="B21" s="6" t="s">
        <v>135</v>
      </c>
      <c r="C21" s="6" t="s">
        <v>136</v>
      </c>
      <c r="D21" s="56">
        <v>4</v>
      </c>
      <c r="E21" s="6" t="s">
        <v>91</v>
      </c>
      <c r="F21" s="6" t="s">
        <v>137</v>
      </c>
    </row>
    <row r="22" spans="1:6" ht="28.8">
      <c r="A22" s="6">
        <v>18</v>
      </c>
      <c r="B22" s="6" t="s">
        <v>138</v>
      </c>
      <c r="C22" s="6" t="s">
        <v>139</v>
      </c>
      <c r="D22" s="56">
        <v>4</v>
      </c>
      <c r="E22" s="6" t="s">
        <v>116</v>
      </c>
      <c r="F22" s="6" t="s">
        <v>140</v>
      </c>
    </row>
    <row r="23" spans="1:6" ht="28.8">
      <c r="A23" s="6">
        <v>19</v>
      </c>
      <c r="B23" s="6" t="s">
        <v>141</v>
      </c>
      <c r="C23" s="6" t="s">
        <v>142</v>
      </c>
      <c r="D23" s="56">
        <v>4</v>
      </c>
      <c r="E23" s="6" t="s">
        <v>97</v>
      </c>
      <c r="F23" s="6" t="s">
        <v>143</v>
      </c>
    </row>
    <row r="24" spans="1:6" ht="14.4">
      <c r="A24" s="6">
        <v>20</v>
      </c>
      <c r="B24" s="6" t="s">
        <v>144</v>
      </c>
      <c r="C24" s="6" t="s">
        <v>145</v>
      </c>
      <c r="D24" s="56">
        <v>4</v>
      </c>
      <c r="E24" s="6" t="s">
        <v>91</v>
      </c>
      <c r="F24" s="6" t="s">
        <v>146</v>
      </c>
    </row>
    <row r="25" spans="1:6" ht="14.4">
      <c r="A25" s="6">
        <v>21</v>
      </c>
      <c r="B25" s="6" t="s">
        <v>147</v>
      </c>
      <c r="C25" s="6" t="s">
        <v>148</v>
      </c>
      <c r="D25" s="56">
        <v>4</v>
      </c>
      <c r="E25" s="6" t="s">
        <v>91</v>
      </c>
      <c r="F25" s="6" t="s">
        <v>149</v>
      </c>
    </row>
    <row r="26" spans="1:6" ht="28.8">
      <c r="A26" s="6">
        <v>22</v>
      </c>
      <c r="B26" s="6" t="s">
        <v>150</v>
      </c>
      <c r="C26" s="6" t="s">
        <v>151</v>
      </c>
      <c r="D26" s="56">
        <v>4</v>
      </c>
      <c r="E26" s="6" t="s">
        <v>91</v>
      </c>
      <c r="F26" s="6" t="s">
        <v>152</v>
      </c>
    </row>
    <row r="27" spans="1:6" ht="28.8">
      <c r="A27" s="6">
        <v>23</v>
      </c>
      <c r="B27" s="6" t="s">
        <v>153</v>
      </c>
      <c r="C27" s="6" t="s">
        <v>154</v>
      </c>
      <c r="D27" s="56">
        <v>4</v>
      </c>
      <c r="E27" s="6" t="s">
        <v>91</v>
      </c>
      <c r="F27" s="6" t="s">
        <v>4</v>
      </c>
    </row>
    <row r="28" spans="1:6" ht="14.4">
      <c r="A28" s="6">
        <v>24</v>
      </c>
      <c r="B28" s="6" t="s">
        <v>155</v>
      </c>
      <c r="C28" s="6" t="s">
        <v>156</v>
      </c>
      <c r="D28" s="56">
        <v>4</v>
      </c>
      <c r="E28" s="6" t="s">
        <v>97</v>
      </c>
      <c r="F28" s="58" t="s">
        <v>157</v>
      </c>
    </row>
    <row r="29" spans="1:6" ht="28.8">
      <c r="A29" s="6">
        <v>25</v>
      </c>
      <c r="B29" s="6" t="s">
        <v>158</v>
      </c>
      <c r="C29" s="6" t="s">
        <v>159</v>
      </c>
      <c r="D29" s="56">
        <v>4</v>
      </c>
      <c r="E29" s="6" t="s">
        <v>97</v>
      </c>
      <c r="F29" s="58" t="s">
        <v>160</v>
      </c>
    </row>
    <row r="30" spans="1:6" ht="14.4">
      <c r="A30" s="6">
        <v>26</v>
      </c>
      <c r="B30" s="6" t="s">
        <v>161</v>
      </c>
      <c r="C30" s="6" t="s">
        <v>162</v>
      </c>
      <c r="D30" s="36">
        <v>4</v>
      </c>
      <c r="E30" s="6" t="s">
        <v>91</v>
      </c>
      <c r="F30" s="6" t="s">
        <v>163</v>
      </c>
    </row>
    <row r="31" spans="1:6" ht="14.4">
      <c r="A31" s="6">
        <v>27</v>
      </c>
      <c r="B31" s="6" t="s">
        <v>164</v>
      </c>
      <c r="C31" s="6" t="s">
        <v>165</v>
      </c>
      <c r="D31" s="56">
        <v>4</v>
      </c>
      <c r="E31" s="6" t="s">
        <v>97</v>
      </c>
      <c r="F31" s="6" t="s">
        <v>166</v>
      </c>
    </row>
    <row r="32" spans="1:6" ht="14.4">
      <c r="A32" s="6">
        <v>28</v>
      </c>
      <c r="B32" s="6" t="s">
        <v>167</v>
      </c>
      <c r="C32" s="6" t="s">
        <v>168</v>
      </c>
      <c r="D32" s="56">
        <v>4</v>
      </c>
      <c r="E32" s="6" t="s">
        <v>97</v>
      </c>
      <c r="F32" s="6" t="s">
        <v>4</v>
      </c>
    </row>
    <row r="33" spans="1:6" ht="28.8">
      <c r="A33" s="6">
        <v>29</v>
      </c>
      <c r="B33" t="s">
        <v>169</v>
      </c>
      <c r="C33" s="6" t="s">
        <v>170</v>
      </c>
      <c r="D33" s="39">
        <v>4</v>
      </c>
      <c r="E33" t="s">
        <v>97</v>
      </c>
      <c r="F33" t="s">
        <v>171</v>
      </c>
    </row>
    <row r="34" spans="1:6" ht="14.4">
      <c r="A34" s="6">
        <v>30</v>
      </c>
      <c r="B34" s="6" t="s">
        <v>172</v>
      </c>
      <c r="C34" s="6" t="s">
        <v>173</v>
      </c>
      <c r="D34" s="56">
        <v>3</v>
      </c>
      <c r="E34" s="6" t="s">
        <v>116</v>
      </c>
      <c r="F34" s="6" t="s">
        <v>174</v>
      </c>
    </row>
    <row r="35" spans="1:6" ht="14.4">
      <c r="A35" s="6">
        <v>31</v>
      </c>
      <c r="B35" s="6" t="s">
        <v>175</v>
      </c>
      <c r="C35" s="6" t="s">
        <v>176</v>
      </c>
      <c r="D35" s="56">
        <v>3</v>
      </c>
      <c r="E35" s="6" t="s">
        <v>116</v>
      </c>
      <c r="F35" s="6" t="s">
        <v>177</v>
      </c>
    </row>
    <row r="36" spans="1:6" ht="14.4">
      <c r="A36" s="6">
        <v>32</v>
      </c>
      <c r="B36" s="6" t="s">
        <v>178</v>
      </c>
      <c r="C36" s="6" t="s">
        <v>179</v>
      </c>
      <c r="D36" s="56">
        <v>3</v>
      </c>
      <c r="E36" s="6" t="s">
        <v>116</v>
      </c>
      <c r="F36" s="6" t="s">
        <v>180</v>
      </c>
    </row>
    <row r="37" spans="1:6" ht="28.8">
      <c r="A37" s="6">
        <v>33</v>
      </c>
      <c r="B37" s="6" t="s">
        <v>181</v>
      </c>
      <c r="C37" s="6" t="s">
        <v>182</v>
      </c>
      <c r="D37" s="56">
        <v>3</v>
      </c>
      <c r="E37" s="6" t="s">
        <v>116</v>
      </c>
      <c r="F37" s="6" t="s">
        <v>183</v>
      </c>
    </row>
    <row r="38" spans="1:6" ht="28.8">
      <c r="A38" s="6">
        <v>34</v>
      </c>
      <c r="B38" s="58" t="s">
        <v>184</v>
      </c>
      <c r="C38" s="6" t="s">
        <v>185</v>
      </c>
      <c r="D38" s="56">
        <v>3</v>
      </c>
      <c r="E38" s="6" t="s">
        <v>91</v>
      </c>
      <c r="F38" s="6" t="s">
        <v>4</v>
      </c>
    </row>
    <row r="39" spans="1:6" ht="57.6">
      <c r="A39" s="6">
        <v>35</v>
      </c>
      <c r="B39" s="6" t="s">
        <v>186</v>
      </c>
      <c r="C39" s="6" t="s">
        <v>187</v>
      </c>
      <c r="D39" s="56">
        <v>3</v>
      </c>
      <c r="E39" s="6" t="s">
        <v>97</v>
      </c>
      <c r="F39" s="6" t="s">
        <v>4</v>
      </c>
    </row>
    <row r="40" spans="1:6" ht="28.8">
      <c r="A40" s="6">
        <v>36</v>
      </c>
      <c r="B40" s="6" t="s">
        <v>188</v>
      </c>
      <c r="C40" s="6" t="s">
        <v>189</v>
      </c>
      <c r="D40" s="56">
        <v>3</v>
      </c>
      <c r="E40" s="6" t="s">
        <v>97</v>
      </c>
      <c r="F40" s="6" t="s">
        <v>190</v>
      </c>
    </row>
    <row r="41" spans="1:6" ht="43.2">
      <c r="A41" s="6">
        <v>37</v>
      </c>
      <c r="B41" s="6" t="s">
        <v>191</v>
      </c>
      <c r="C41" s="6" t="s">
        <v>192</v>
      </c>
      <c r="D41" s="56">
        <v>3</v>
      </c>
      <c r="E41" s="6" t="s">
        <v>97</v>
      </c>
      <c r="F41" s="6" t="s">
        <v>193</v>
      </c>
    </row>
    <row r="42" spans="1:6" ht="28.8">
      <c r="A42" s="6">
        <v>38</v>
      </c>
      <c r="B42" s="6" t="s">
        <v>194</v>
      </c>
      <c r="C42" s="6" t="s">
        <v>195</v>
      </c>
      <c r="D42" s="56">
        <v>3</v>
      </c>
      <c r="E42" s="6" t="s">
        <v>97</v>
      </c>
      <c r="F42" s="6" t="s">
        <v>196</v>
      </c>
    </row>
    <row r="43" spans="1:6" ht="14.4">
      <c r="A43" s="6">
        <v>39</v>
      </c>
      <c r="B43" s="6" t="s">
        <v>197</v>
      </c>
      <c r="C43" s="6" t="s">
        <v>198</v>
      </c>
      <c r="D43" s="56">
        <v>3</v>
      </c>
      <c r="E43" s="6" t="s">
        <v>97</v>
      </c>
      <c r="F43" s="6" t="s">
        <v>199</v>
      </c>
    </row>
    <row r="44" spans="1:6" ht="14.4">
      <c r="A44" s="6">
        <v>40</v>
      </c>
      <c r="B44" s="6" t="s">
        <v>200</v>
      </c>
      <c r="C44" s="6" t="s">
        <v>201</v>
      </c>
      <c r="D44" s="56">
        <v>3</v>
      </c>
      <c r="E44" s="6" t="s">
        <v>91</v>
      </c>
      <c r="F44" s="6" t="s">
        <v>4</v>
      </c>
    </row>
    <row r="45" spans="1:6" ht="14.4">
      <c r="A45" s="6">
        <v>41</v>
      </c>
      <c r="B45" s="6" t="s">
        <v>202</v>
      </c>
      <c r="C45" s="6" t="s">
        <v>203</v>
      </c>
      <c r="D45" s="36">
        <v>3</v>
      </c>
      <c r="E45" s="6" t="s">
        <v>97</v>
      </c>
      <c r="F45" s="6" t="s">
        <v>4</v>
      </c>
    </row>
    <row r="46" spans="1:6" ht="14.4">
      <c r="A46" s="6">
        <v>42</v>
      </c>
      <c r="B46" s="6" t="s">
        <v>204</v>
      </c>
      <c r="C46" s="6" t="s">
        <v>205</v>
      </c>
      <c r="D46" s="36">
        <v>3</v>
      </c>
      <c r="E46" s="6" t="s">
        <v>97</v>
      </c>
      <c r="F46" s="6" t="s">
        <v>4</v>
      </c>
    </row>
    <row r="47" spans="1:6" ht="14.4">
      <c r="A47" s="6">
        <v>43</v>
      </c>
      <c r="B47" t="s">
        <v>206</v>
      </c>
      <c r="C47" s="6" t="s">
        <v>207</v>
      </c>
      <c r="D47" s="39">
        <v>3</v>
      </c>
      <c r="E47" t="s">
        <v>116</v>
      </c>
      <c r="F47" t="s">
        <v>208</v>
      </c>
    </row>
    <row r="48" spans="1:6" ht="28.8">
      <c r="A48" s="6">
        <v>44</v>
      </c>
      <c r="B48" t="s">
        <v>209</v>
      </c>
      <c r="C48" s="6" t="s">
        <v>210</v>
      </c>
      <c r="D48" s="39">
        <v>3</v>
      </c>
      <c r="E48" t="s">
        <v>91</v>
      </c>
      <c r="F48" t="s">
        <v>4</v>
      </c>
    </row>
    <row r="49" spans="1:6" ht="14.4">
      <c r="A49" s="6">
        <v>45</v>
      </c>
      <c r="B49" t="s">
        <v>211</v>
      </c>
      <c r="C49" s="6" t="s">
        <v>212</v>
      </c>
      <c r="D49" s="39">
        <v>3</v>
      </c>
      <c r="E49" t="s">
        <v>91</v>
      </c>
      <c r="F49" t="s">
        <v>4</v>
      </c>
    </row>
    <row r="50" spans="1:6" ht="28.8">
      <c r="A50" s="6">
        <v>46</v>
      </c>
      <c r="B50" s="6" t="s">
        <v>213</v>
      </c>
      <c r="C50" s="6" t="s">
        <v>214</v>
      </c>
      <c r="D50" s="56">
        <v>2</v>
      </c>
      <c r="E50" s="6" t="s">
        <v>116</v>
      </c>
      <c r="F50" s="6" t="s">
        <v>4</v>
      </c>
    </row>
    <row r="51" spans="1:6" ht="14.4">
      <c r="A51" s="6">
        <v>47</v>
      </c>
      <c r="B51" s="6" t="s">
        <v>215</v>
      </c>
      <c r="C51" s="6" t="s">
        <v>216</v>
      </c>
      <c r="D51" s="56">
        <v>2</v>
      </c>
      <c r="E51" s="6" t="s">
        <v>91</v>
      </c>
      <c r="F51" s="6" t="s">
        <v>217</v>
      </c>
    </row>
    <row r="52" spans="1:6" ht="14.4">
      <c r="A52" s="6">
        <v>48</v>
      </c>
      <c r="B52" s="6" t="s">
        <v>218</v>
      </c>
      <c r="C52" s="6" t="s">
        <v>219</v>
      </c>
      <c r="D52" s="56">
        <v>2</v>
      </c>
      <c r="E52" s="6" t="s">
        <v>91</v>
      </c>
      <c r="F52" s="6" t="s">
        <v>220</v>
      </c>
    </row>
    <row r="53" spans="1:6" ht="28.8">
      <c r="A53" s="6">
        <v>49</v>
      </c>
      <c r="B53" s="6" t="s">
        <v>221</v>
      </c>
      <c r="C53" s="6" t="s">
        <v>222</v>
      </c>
      <c r="D53" s="56">
        <v>2</v>
      </c>
      <c r="E53" s="6" t="s">
        <v>116</v>
      </c>
      <c r="F53" s="6" t="s">
        <v>223</v>
      </c>
    </row>
    <row r="54" spans="1:6" ht="14.4">
      <c r="A54" s="6">
        <v>50</v>
      </c>
      <c r="B54" s="6" t="s">
        <v>224</v>
      </c>
      <c r="C54" s="6" t="s">
        <v>225</v>
      </c>
      <c r="D54" s="56">
        <v>2</v>
      </c>
      <c r="E54" s="6" t="s">
        <v>91</v>
      </c>
      <c r="F54" s="6" t="s">
        <v>4</v>
      </c>
    </row>
    <row r="55" spans="1:6" ht="28.8">
      <c r="A55" s="6">
        <v>51</v>
      </c>
      <c r="B55" s="6" t="s">
        <v>226</v>
      </c>
      <c r="C55" s="6" t="s">
        <v>227</v>
      </c>
      <c r="D55" s="56">
        <v>2</v>
      </c>
      <c r="E55" s="6" t="s">
        <v>97</v>
      </c>
      <c r="F55" s="6" t="s">
        <v>4</v>
      </c>
    </row>
    <row r="56" spans="1:6" ht="28.8">
      <c r="A56" s="6">
        <v>52</v>
      </c>
      <c r="B56" s="58" t="s">
        <v>228</v>
      </c>
      <c r="C56" s="6" t="s">
        <v>229</v>
      </c>
      <c r="D56" s="56">
        <v>2</v>
      </c>
      <c r="E56" s="6" t="s">
        <v>97</v>
      </c>
      <c r="F56" s="6" t="s">
        <v>4</v>
      </c>
    </row>
    <row r="57" spans="1:6" ht="14.4">
      <c r="A57" s="6">
        <v>53</v>
      </c>
      <c r="B57" s="58" t="s">
        <v>230</v>
      </c>
      <c r="C57" s="6" t="s">
        <v>231</v>
      </c>
      <c r="D57" s="56">
        <v>2</v>
      </c>
      <c r="E57" s="6" t="s">
        <v>97</v>
      </c>
      <c r="F57" s="6" t="s">
        <v>232</v>
      </c>
    </row>
    <row r="58" spans="1:6" ht="14.4">
      <c r="A58" s="6">
        <v>54</v>
      </c>
      <c r="B58" s="6" t="s">
        <v>233</v>
      </c>
      <c r="C58" s="6" t="s">
        <v>234</v>
      </c>
      <c r="D58" s="56">
        <v>2</v>
      </c>
      <c r="E58" s="6" t="s">
        <v>97</v>
      </c>
      <c r="F58" s="6" t="s">
        <v>235</v>
      </c>
    </row>
    <row r="59" spans="1:6" ht="14.4">
      <c r="A59" s="6">
        <v>55</v>
      </c>
      <c r="B59" s="6" t="s">
        <v>236</v>
      </c>
      <c r="C59" s="6" t="s">
        <v>237</v>
      </c>
      <c r="D59" s="36">
        <v>2</v>
      </c>
      <c r="E59" s="6" t="s">
        <v>97</v>
      </c>
      <c r="F59" s="6" t="s">
        <v>4</v>
      </c>
    </row>
    <row r="60" spans="1:6" ht="14.4">
      <c r="A60" s="6">
        <v>56</v>
      </c>
      <c r="B60" s="6" t="s">
        <v>238</v>
      </c>
      <c r="C60" s="6" t="s">
        <v>239</v>
      </c>
      <c r="D60" s="36">
        <v>2</v>
      </c>
      <c r="E60" s="6" t="s">
        <v>91</v>
      </c>
      <c r="F60" s="6" t="s">
        <v>240</v>
      </c>
    </row>
    <row r="61" spans="1:6" ht="14.4">
      <c r="A61" s="6">
        <v>57</v>
      </c>
      <c r="B61" s="6" t="s">
        <v>241</v>
      </c>
      <c r="C61" s="6" t="s">
        <v>242</v>
      </c>
      <c r="D61" s="56">
        <v>2</v>
      </c>
      <c r="E61" s="6" t="s">
        <v>91</v>
      </c>
      <c r="F61" s="6" t="s">
        <v>243</v>
      </c>
    </row>
    <row r="62" spans="1:6" ht="14.4">
      <c r="A62" s="6">
        <v>58</v>
      </c>
      <c r="B62" s="6" t="s">
        <v>244</v>
      </c>
      <c r="C62" s="6" t="s">
        <v>245</v>
      </c>
      <c r="D62" s="36">
        <v>2</v>
      </c>
      <c r="E62" s="6" t="s">
        <v>97</v>
      </c>
      <c r="F62" s="6" t="s">
        <v>4</v>
      </c>
    </row>
    <row r="63" spans="1:6" ht="14.4">
      <c r="A63" s="6">
        <v>59</v>
      </c>
      <c r="B63" s="6" t="s">
        <v>246</v>
      </c>
      <c r="C63" s="6" t="s">
        <v>247</v>
      </c>
      <c r="D63" s="36">
        <v>2</v>
      </c>
      <c r="E63" s="6" t="s">
        <v>91</v>
      </c>
      <c r="F63" s="6" t="s">
        <v>4</v>
      </c>
    </row>
    <row r="64" spans="1:6" ht="28.8">
      <c r="A64" s="6">
        <v>60</v>
      </c>
      <c r="B64" s="6" t="s">
        <v>248</v>
      </c>
      <c r="C64" s="6" t="s">
        <v>249</v>
      </c>
      <c r="D64" s="36">
        <v>2</v>
      </c>
      <c r="E64" s="6" t="s">
        <v>97</v>
      </c>
      <c r="F64" s="6" t="s">
        <v>4</v>
      </c>
    </row>
    <row r="65" spans="1:6" ht="28.8">
      <c r="A65" s="6">
        <v>61</v>
      </c>
      <c r="B65" s="6" t="s">
        <v>250</v>
      </c>
      <c r="C65" s="6" t="s">
        <v>251</v>
      </c>
      <c r="D65" s="39">
        <v>2</v>
      </c>
      <c r="E65" t="s">
        <v>97</v>
      </c>
      <c r="F65" t="s">
        <v>4</v>
      </c>
    </row>
    <row r="66" spans="1:6" ht="28.8">
      <c r="A66" s="6">
        <v>62</v>
      </c>
      <c r="B66" s="6" t="s">
        <v>252</v>
      </c>
      <c r="C66" s="6" t="s">
        <v>253</v>
      </c>
      <c r="D66" s="39">
        <v>2</v>
      </c>
      <c r="E66" t="s">
        <v>97</v>
      </c>
      <c r="F66" t="s">
        <v>4</v>
      </c>
    </row>
    <row r="67" spans="1:6" ht="14.4">
      <c r="A67" s="6">
        <v>63</v>
      </c>
      <c r="B67" t="s">
        <v>254</v>
      </c>
      <c r="C67" s="6" t="s">
        <v>255</v>
      </c>
      <c r="D67" s="39">
        <v>2</v>
      </c>
      <c r="E67" t="s">
        <v>116</v>
      </c>
      <c r="F67" t="s">
        <v>4</v>
      </c>
    </row>
    <row r="68" spans="1:6" ht="14.4">
      <c r="A68" s="6">
        <v>64</v>
      </c>
      <c r="B68" t="s">
        <v>256</v>
      </c>
      <c r="C68" s="6" t="s">
        <v>257</v>
      </c>
      <c r="D68" s="39">
        <v>2</v>
      </c>
      <c r="E68" t="s">
        <v>97</v>
      </c>
      <c r="F68" t="s">
        <v>4</v>
      </c>
    </row>
    <row r="69" spans="1:6" ht="14.4">
      <c r="A69" s="6">
        <v>65</v>
      </c>
      <c r="B69" t="s">
        <v>258</v>
      </c>
      <c r="C69" s="6" t="s">
        <v>259</v>
      </c>
      <c r="D69" s="39">
        <v>2</v>
      </c>
      <c r="E69" t="s">
        <v>97</v>
      </c>
      <c r="F69" t="s">
        <v>4</v>
      </c>
    </row>
    <row r="70" spans="1:6" ht="14.4">
      <c r="A70" s="6">
        <v>66</v>
      </c>
      <c r="B70" t="s">
        <v>260</v>
      </c>
      <c r="C70" s="6" t="s">
        <v>261</v>
      </c>
      <c r="D70" s="39">
        <v>2</v>
      </c>
      <c r="E70" t="s">
        <v>97</v>
      </c>
      <c r="F70" t="s">
        <v>4</v>
      </c>
    </row>
    <row r="71" spans="1:6" ht="14.4">
      <c r="A71" s="6">
        <v>67</v>
      </c>
      <c r="B71" t="s">
        <v>262</v>
      </c>
      <c r="C71" s="6" t="s">
        <v>263</v>
      </c>
      <c r="D71" s="39">
        <v>2</v>
      </c>
      <c r="E71" t="s">
        <v>97</v>
      </c>
      <c r="F71" t="s">
        <v>4</v>
      </c>
    </row>
    <row r="72" spans="1:6" ht="14.4">
      <c r="A72" s="6">
        <v>68</v>
      </c>
      <c r="B72" t="s">
        <v>264</v>
      </c>
      <c r="C72" s="6" t="s">
        <v>265</v>
      </c>
      <c r="D72" s="39">
        <v>2</v>
      </c>
      <c r="E72" t="s">
        <v>97</v>
      </c>
      <c r="F72" t="s">
        <v>4</v>
      </c>
    </row>
    <row r="73" spans="1:6" ht="14.4">
      <c r="A73" s="6">
        <v>69</v>
      </c>
      <c r="B73" t="s">
        <v>266</v>
      </c>
      <c r="C73" s="6" t="s">
        <v>267</v>
      </c>
      <c r="D73" s="39">
        <v>2</v>
      </c>
      <c r="E73" t="s">
        <v>97</v>
      </c>
      <c r="F73" t="s">
        <v>4</v>
      </c>
    </row>
    <row r="74" spans="1:6" ht="14.4">
      <c r="A74" s="6">
        <v>70</v>
      </c>
      <c r="B74" t="s">
        <v>268</v>
      </c>
      <c r="C74" s="6" t="s">
        <v>269</v>
      </c>
      <c r="D74" s="39">
        <v>2</v>
      </c>
      <c r="E74" t="s">
        <v>116</v>
      </c>
      <c r="F74" t="s">
        <v>4</v>
      </c>
    </row>
    <row r="75" spans="1:6" ht="14.4">
      <c r="A75" s="6">
        <v>71</v>
      </c>
      <c r="B75" t="s">
        <v>270</v>
      </c>
      <c r="C75" s="6" t="s">
        <v>271</v>
      </c>
      <c r="D75" s="39">
        <v>2</v>
      </c>
      <c r="E75" t="s">
        <v>116</v>
      </c>
      <c r="F75" t="s">
        <v>4</v>
      </c>
    </row>
    <row r="76" spans="1:6" ht="14.4">
      <c r="A76" s="6">
        <v>72</v>
      </c>
      <c r="B76" t="s">
        <v>272</v>
      </c>
      <c r="C76" s="6" t="s">
        <v>273</v>
      </c>
      <c r="D76" s="39">
        <v>2</v>
      </c>
      <c r="E76" t="s">
        <v>116</v>
      </c>
      <c r="F76" t="s">
        <v>4</v>
      </c>
    </row>
    <row r="77" spans="1:6" ht="14.4">
      <c r="A77" s="6">
        <v>73</v>
      </c>
      <c r="B77" t="s">
        <v>274</v>
      </c>
      <c r="C77" s="6" t="s">
        <v>275</v>
      </c>
      <c r="D77" s="39">
        <v>2</v>
      </c>
      <c r="E77" t="s">
        <v>116</v>
      </c>
      <c r="F77" t="s">
        <v>4</v>
      </c>
    </row>
    <row r="78" spans="1:6" ht="14.4">
      <c r="A78" s="6">
        <v>74</v>
      </c>
      <c r="B78" t="s">
        <v>276</v>
      </c>
      <c r="C78" s="6" t="s">
        <v>277</v>
      </c>
      <c r="D78" s="39">
        <v>2</v>
      </c>
      <c r="E78" t="s">
        <v>97</v>
      </c>
      <c r="F78" t="s">
        <v>4</v>
      </c>
    </row>
    <row r="79" spans="1:6" ht="14.4">
      <c r="A79" s="6">
        <v>75</v>
      </c>
      <c r="B79" t="s">
        <v>278</v>
      </c>
      <c r="C79" s="6" t="s">
        <v>279</v>
      </c>
      <c r="D79" s="39">
        <v>2</v>
      </c>
      <c r="E79" t="s">
        <v>97</v>
      </c>
      <c r="F79" t="s">
        <v>4</v>
      </c>
    </row>
    <row r="80" spans="1:6" ht="28.8">
      <c r="A80" s="6">
        <v>76</v>
      </c>
      <c r="B80" s="6" t="s">
        <v>280</v>
      </c>
      <c r="C80" s="6" t="s">
        <v>281</v>
      </c>
      <c r="D80" s="56">
        <v>1</v>
      </c>
      <c r="E80" s="6" t="s">
        <v>282</v>
      </c>
      <c r="F80" s="6" t="s">
        <v>134</v>
      </c>
    </row>
    <row r="81" spans="1:6" ht="14.4">
      <c r="A81" s="6">
        <v>77</v>
      </c>
      <c r="B81" s="6" t="s">
        <v>283</v>
      </c>
      <c r="C81" s="6" t="s">
        <v>284</v>
      </c>
      <c r="D81" s="56">
        <v>1</v>
      </c>
      <c r="E81" s="6" t="s">
        <v>97</v>
      </c>
      <c r="F81" s="6" t="s">
        <v>285</v>
      </c>
    </row>
    <row r="82" spans="1:6" ht="14.4">
      <c r="A82" s="6">
        <v>78</v>
      </c>
      <c r="B82" s="6" t="s">
        <v>286</v>
      </c>
      <c r="C82" s="6" t="s">
        <v>287</v>
      </c>
      <c r="D82" s="56">
        <v>1</v>
      </c>
      <c r="E82" s="6" t="s">
        <v>97</v>
      </c>
      <c r="F82" s="6" t="s">
        <v>4</v>
      </c>
    </row>
    <row r="83" spans="1:6" ht="14.4">
      <c r="A83" s="6">
        <v>79</v>
      </c>
      <c r="B83" s="6" t="s">
        <v>288</v>
      </c>
      <c r="C83" s="6" t="s">
        <v>289</v>
      </c>
      <c r="D83" s="56">
        <v>1</v>
      </c>
      <c r="E83" s="6" t="s">
        <v>91</v>
      </c>
      <c r="F83" s="6" t="s">
        <v>4</v>
      </c>
    </row>
    <row r="84" spans="1:6" ht="28.8">
      <c r="A84" s="6">
        <v>80</v>
      </c>
      <c r="B84" s="6" t="s">
        <v>290</v>
      </c>
      <c r="C84" s="6" t="s">
        <v>291</v>
      </c>
      <c r="D84" s="56">
        <v>1</v>
      </c>
      <c r="E84" s="6" t="s">
        <v>91</v>
      </c>
      <c r="F84" s="6" t="s">
        <v>4</v>
      </c>
    </row>
    <row r="85" spans="1:6" ht="14.4">
      <c r="A85" s="6">
        <v>81</v>
      </c>
      <c r="B85" s="6" t="s">
        <v>292</v>
      </c>
      <c r="C85" s="6" t="s">
        <v>293</v>
      </c>
      <c r="D85" s="56">
        <v>1</v>
      </c>
      <c r="E85" s="6" t="s">
        <v>97</v>
      </c>
      <c r="F85" s="6" t="s">
        <v>294</v>
      </c>
    </row>
    <row r="86" spans="1:6" ht="14.4">
      <c r="A86" s="6">
        <v>82</v>
      </c>
      <c r="B86" s="6" t="s">
        <v>295</v>
      </c>
      <c r="C86" s="6" t="s">
        <v>296</v>
      </c>
      <c r="D86" s="36">
        <v>1</v>
      </c>
      <c r="E86" s="6" t="s">
        <v>91</v>
      </c>
      <c r="F86" s="6" t="s">
        <v>4</v>
      </c>
    </row>
    <row r="87" spans="1:6" ht="14.4">
      <c r="A87" s="6">
        <v>83</v>
      </c>
      <c r="B87" s="6" t="s">
        <v>297</v>
      </c>
      <c r="C87" s="6" t="s">
        <v>298</v>
      </c>
      <c r="D87" s="56">
        <v>1</v>
      </c>
      <c r="E87" s="6" t="s">
        <v>116</v>
      </c>
      <c r="F87" s="6" t="s">
        <v>299</v>
      </c>
    </row>
    <row r="88" spans="1:6" ht="14.4">
      <c r="A88" s="6">
        <v>84</v>
      </c>
      <c r="B88" t="s">
        <v>300</v>
      </c>
      <c r="C88" s="6" t="s">
        <v>301</v>
      </c>
      <c r="D88" s="39">
        <v>1</v>
      </c>
      <c r="E88" t="s">
        <v>97</v>
      </c>
      <c r="F88" t="s">
        <v>4</v>
      </c>
    </row>
    <row r="89" spans="1:6" ht="14.4">
      <c r="A89" s="6">
        <v>85</v>
      </c>
      <c r="B89" t="s">
        <v>302</v>
      </c>
      <c r="C89" s="6" t="s">
        <v>303</v>
      </c>
      <c r="D89" s="39">
        <v>1</v>
      </c>
      <c r="E89" t="s">
        <v>97</v>
      </c>
      <c r="F89" t="s">
        <v>4</v>
      </c>
    </row>
  </sheetData>
  <conditionalFormatting sqref="A1">
    <cfRule type="containsText" dxfId="80" priority="1" operator="containsText" text="redo">
      <formula>NOT(ISERROR(SEARCH("redo",A1)))</formula>
    </cfRule>
  </conditionalFormatting>
  <hyperlinks>
    <hyperlink ref="D1" location="Introduction!A1" display="Click here to go to introduction" xr:uid="{00000000-0004-0000-0100-000000000000}"/>
  </hyperlinks>
  <pageMargins left="0.70866141732283472" right="0.70866141732283472" top="0.74803149606299213" bottom="0.74803149606299213" header="0.31496062992125984" footer="0.31496062992125984"/>
  <pageSetup paperSize="9" scale="80" fitToHeight="0" orientation="landscape" horizontalDpi="1200" verticalDpi="1200" r:id="rId1"/>
  <tableParts count="1">
    <tablePart r:id="rId2"/>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7E8E2A-93BC-4BEE-B9AA-3052F48DC67C}">
  <sheetPr>
    <tabColor theme="7" tint="0.59999389629810485"/>
    <pageSetUpPr fitToPage="1"/>
  </sheetPr>
  <dimension ref="A1:J117"/>
  <sheetViews>
    <sheetView zoomScale="70" zoomScaleNormal="70" workbookViewId="0">
      <pane xSplit="5" ySplit="5" topLeftCell="F6" activePane="bottomRight" state="frozen"/>
      <selection activeCell="C1" sqref="C1"/>
      <selection pane="topRight" activeCell="C1" sqref="C1"/>
      <selection pane="bottomLeft" activeCell="C1" sqref="C1"/>
      <selection pane="bottomRight" activeCell="H124" sqref="H124"/>
    </sheetView>
  </sheetViews>
  <sheetFormatPr defaultRowHeight="14.4" outlineLevelRow="1"/>
  <cols>
    <col min="1" max="1" width="14.88671875" style="498" bestFit="1" customWidth="1"/>
    <col min="2" max="2" width="19.6640625" style="498" customWidth="1"/>
    <col min="3" max="3" width="3.88671875" style="498" bestFit="1" customWidth="1"/>
    <col min="4" max="4" width="18.33203125" style="498" customWidth="1"/>
    <col min="5" max="5" width="14.33203125" style="498" customWidth="1"/>
    <col min="6" max="7" width="15.33203125" style="498" customWidth="1"/>
    <col min="8" max="8" width="23" style="498" customWidth="1"/>
    <col min="9" max="10" width="36.5546875" style="498" customWidth="1"/>
    <col min="11" max="16384" width="8.88671875" style="498"/>
  </cols>
  <sheetData>
    <row r="1" spans="1:10">
      <c r="A1" s="432" t="s">
        <v>32</v>
      </c>
      <c r="B1" s="77"/>
      <c r="C1" s="433"/>
      <c r="D1" s="434"/>
      <c r="E1" s="435"/>
      <c r="F1" s="435"/>
      <c r="G1" s="434"/>
      <c r="H1" s="434"/>
      <c r="I1" s="434"/>
      <c r="J1" s="436" t="s">
        <v>21</v>
      </c>
    </row>
    <row r="2" spans="1:10">
      <c r="A2" s="499" t="s">
        <v>1113</v>
      </c>
      <c r="B2" s="77"/>
      <c r="C2" s="433"/>
      <c r="D2" s="434"/>
      <c r="E2" s="435"/>
      <c r="F2" s="435"/>
      <c r="G2" s="434"/>
      <c r="H2" s="434"/>
      <c r="I2" s="434"/>
      <c r="J2" s="436"/>
    </row>
    <row r="3" spans="1:10">
      <c r="A3" s="5" t="s">
        <v>1537</v>
      </c>
    </row>
    <row r="4" spans="1:10" ht="6" customHeight="1" thickBot="1"/>
    <row r="5" spans="1:10" ht="15" thickBot="1">
      <c r="A5" s="500" t="s">
        <v>1138</v>
      </c>
      <c r="B5" s="500" t="s">
        <v>875</v>
      </c>
      <c r="C5" s="500" t="s">
        <v>1538</v>
      </c>
      <c r="D5" s="500" t="s">
        <v>1539</v>
      </c>
      <c r="E5" s="500" t="s">
        <v>692</v>
      </c>
      <c r="F5" s="501" t="s">
        <v>874</v>
      </c>
      <c r="G5" s="501" t="s">
        <v>1540</v>
      </c>
      <c r="H5" s="501" t="s">
        <v>873</v>
      </c>
      <c r="I5" s="501" t="s">
        <v>872</v>
      </c>
    </row>
    <row r="6" spans="1:10">
      <c r="A6" s="247" t="s">
        <v>869</v>
      </c>
      <c r="B6" s="10" t="s">
        <v>1541</v>
      </c>
      <c r="C6" s="10" t="s">
        <v>1472</v>
      </c>
      <c r="D6" s="412" t="s">
        <v>1542</v>
      </c>
      <c r="E6" s="10">
        <v>26277</v>
      </c>
      <c r="F6" s="10" t="str">
        <f>LEFT(B6,SEARCH(" ",B6))</f>
        <v xml:space="preserve">Kristen </v>
      </c>
      <c r="G6" s="10" t="str">
        <f>IF(LEN(B6)-LEN(SUBSTITUTE(B6," ",""))=1,PROPER(RIGHT(B6,LEN(B6)-SEARCH(" ",B6))),PROPER(RIGHT(B6,LEN(B6)-SEARCH(" ",B6,SEARCH(" ",B6)+1))))</f>
        <v>Thomas</v>
      </c>
      <c r="H6" s="10" t="str">
        <f>PROPER(RIGHT(B6,LEN(B6)-SEARCH(" ",B6)))</f>
        <v>Scott Thomas</v>
      </c>
      <c r="I6" s="10" t="str">
        <f>IF(LEN(B6)-LEN(SUBSTITUTE(B6," ",""))=1,PROPER(RIGHT(B6,LEN(B6)-SEARCH(" ",B6))),PROPER(RIGHT(B6,LEN(B6)-SEARCH(" ",B6,SEARCH(" ",B6)+1))))&amp;" buys "&amp;LOWER(A6)&amp;" for "&amp;LEFT(TEXT(E6,"#"),LEN(TEXT(E6,"#"))-3)&amp;"k"</f>
        <v>Thomas buys toys for 26k</v>
      </c>
    </row>
    <row r="7" spans="1:10">
      <c r="A7" s="247"/>
      <c r="B7" s="10"/>
      <c r="C7" s="10"/>
      <c r="D7" s="412"/>
      <c r="E7" s="10"/>
      <c r="F7" s="10"/>
      <c r="G7" s="10"/>
      <c r="H7" s="10"/>
      <c r="I7" s="10"/>
    </row>
    <row r="8" spans="1:10" ht="58.2" thickBot="1">
      <c r="A8" s="247"/>
      <c r="B8" s="10"/>
      <c r="C8" s="10"/>
      <c r="D8" s="412"/>
      <c r="E8" s="60" t="s">
        <v>1543</v>
      </c>
      <c r="F8" s="66" t="s">
        <v>1544</v>
      </c>
      <c r="G8" s="66" t="s">
        <v>1545</v>
      </c>
      <c r="H8" s="66" t="s">
        <v>1546</v>
      </c>
      <c r="I8" s="10"/>
    </row>
    <row r="9" spans="1:10" ht="15" thickBot="1">
      <c r="A9" s="500" t="s">
        <v>1138</v>
      </c>
      <c r="B9" s="500" t="s">
        <v>875</v>
      </c>
      <c r="C9" s="500" t="s">
        <v>1538</v>
      </c>
      <c r="D9" s="500" t="s">
        <v>1539</v>
      </c>
      <c r="E9" s="500" t="s">
        <v>692</v>
      </c>
      <c r="F9" s="502" t="s">
        <v>874</v>
      </c>
      <c r="G9" s="502" t="s">
        <v>1540</v>
      </c>
      <c r="H9" s="502" t="s">
        <v>873</v>
      </c>
      <c r="I9" s="502" t="s">
        <v>872</v>
      </c>
    </row>
    <row r="10" spans="1:10">
      <c r="A10" s="247" t="s">
        <v>1547</v>
      </c>
      <c r="B10" s="10" t="s">
        <v>1548</v>
      </c>
      <c r="C10" s="10" t="s">
        <v>1472</v>
      </c>
      <c r="D10" s="412" t="s">
        <v>1549</v>
      </c>
      <c r="E10" s="10">
        <v>21389</v>
      </c>
      <c r="F10" s="10"/>
      <c r="G10" s="10"/>
      <c r="H10" s="10"/>
      <c r="I10" s="10"/>
    </row>
    <row r="11" spans="1:10">
      <c r="A11" s="247" t="s">
        <v>1137</v>
      </c>
      <c r="B11" s="10" t="s">
        <v>1550</v>
      </c>
      <c r="C11" s="10" t="s">
        <v>1473</v>
      </c>
      <c r="D11" s="412" t="s">
        <v>1551</v>
      </c>
      <c r="E11" s="10">
        <v>12141</v>
      </c>
      <c r="F11" s="10"/>
      <c r="G11" s="10"/>
      <c r="H11" s="10"/>
      <c r="I11" s="10"/>
      <c r="J11" s="503"/>
    </row>
    <row r="12" spans="1:10">
      <c r="A12" s="247" t="s">
        <v>869</v>
      </c>
      <c r="B12" s="10" t="s">
        <v>1552</v>
      </c>
      <c r="C12" s="10" t="s">
        <v>1473</v>
      </c>
      <c r="D12" s="412" t="s">
        <v>1553</v>
      </c>
      <c r="E12" s="10">
        <v>16151</v>
      </c>
      <c r="F12" s="10"/>
      <c r="G12" s="10"/>
      <c r="H12" s="10"/>
      <c r="I12" s="10"/>
      <c r="J12" s="503"/>
    </row>
    <row r="13" spans="1:10">
      <c r="A13" s="247" t="s">
        <v>1554</v>
      </c>
      <c r="B13" s="10" t="s">
        <v>1555</v>
      </c>
      <c r="C13" s="10" t="s">
        <v>1472</v>
      </c>
      <c r="D13" s="412" t="s">
        <v>1556</v>
      </c>
      <c r="E13" s="10">
        <v>16685</v>
      </c>
      <c r="F13" s="10"/>
      <c r="G13" s="10"/>
      <c r="H13" s="10"/>
      <c r="I13" s="10"/>
      <c r="J13" s="503"/>
    </row>
    <row r="14" spans="1:10">
      <c r="A14" s="247" t="s">
        <v>1137</v>
      </c>
      <c r="B14" s="10" t="s">
        <v>1557</v>
      </c>
      <c r="C14" s="10" t="s">
        <v>1473</v>
      </c>
      <c r="D14" s="412" t="s">
        <v>1558</v>
      </c>
      <c r="E14" s="10">
        <v>9332</v>
      </c>
      <c r="F14" s="10"/>
      <c r="G14" s="10"/>
      <c r="H14" s="10"/>
      <c r="I14" s="10"/>
    </row>
    <row r="15" spans="1:10">
      <c r="A15" s="247" t="s">
        <v>1554</v>
      </c>
      <c r="B15" s="10" t="s">
        <v>1559</v>
      </c>
      <c r="C15" s="10" t="s">
        <v>1473</v>
      </c>
      <c r="D15" s="412" t="s">
        <v>1560</v>
      </c>
      <c r="E15" s="10">
        <v>43608</v>
      </c>
      <c r="F15" s="10"/>
      <c r="G15" s="10"/>
      <c r="H15" s="10"/>
      <c r="I15" s="10"/>
    </row>
    <row r="16" spans="1:10">
      <c r="A16" s="247" t="s">
        <v>1547</v>
      </c>
      <c r="B16" s="10" t="s">
        <v>1541</v>
      </c>
      <c r="C16" s="10" t="s">
        <v>1472</v>
      </c>
      <c r="D16" s="412" t="s">
        <v>1561</v>
      </c>
      <c r="E16" s="10">
        <v>13204</v>
      </c>
      <c r="F16" s="10"/>
      <c r="G16" s="10"/>
      <c r="H16" s="10"/>
      <c r="I16" s="10"/>
    </row>
    <row r="17" spans="1:10">
      <c r="A17" s="247" t="s">
        <v>1137</v>
      </c>
      <c r="B17" s="10" t="s">
        <v>1562</v>
      </c>
      <c r="C17" s="10" t="s">
        <v>1472</v>
      </c>
      <c r="D17" s="412" t="s">
        <v>1563</v>
      </c>
      <c r="E17" s="10">
        <v>49535</v>
      </c>
      <c r="F17" s="10"/>
      <c r="G17" s="10"/>
      <c r="H17" s="10"/>
      <c r="I17" s="10"/>
    </row>
    <row r="19" spans="1:10">
      <c r="A19" s="504"/>
      <c r="B19" s="10" t="s">
        <v>1357</v>
      </c>
    </row>
    <row r="20" spans="1:10">
      <c r="A20" s="359"/>
      <c r="B20" s="10" t="s">
        <v>1564</v>
      </c>
      <c r="C20" s="10"/>
    </row>
    <row r="21" spans="1:10">
      <c r="A21" s="368"/>
      <c r="B21" s="10" t="s">
        <v>1565</v>
      </c>
      <c r="C21" s="10"/>
    </row>
    <row r="23" spans="1:10">
      <c r="A23" s="5" t="s">
        <v>1566</v>
      </c>
    </row>
    <row r="24" spans="1:10" hidden="1" outlineLevel="1"/>
    <row r="25" spans="1:10" hidden="1" outlineLevel="1"/>
    <row r="26" spans="1:10" hidden="1" outlineLevel="1">
      <c r="A26" s="60" t="s">
        <v>1567</v>
      </c>
      <c r="B26" s="60" t="s">
        <v>1568</v>
      </c>
      <c r="E26" s="28" t="s">
        <v>1569</v>
      </c>
      <c r="F26" s="28"/>
    </row>
    <row r="27" spans="1:10" hidden="1" outlineLevel="1">
      <c r="A27" s="60" t="s">
        <v>878</v>
      </c>
      <c r="B27" s="60" t="s">
        <v>1139</v>
      </c>
    </row>
    <row r="28" spans="1:10" hidden="1" outlineLevel="1">
      <c r="A28" s="10"/>
    </row>
    <row r="29" spans="1:10" ht="15" hidden="1" outlineLevel="1" thickBot="1">
      <c r="A29" s="249" t="s">
        <v>876</v>
      </c>
      <c r="B29" s="249" t="s">
        <v>877</v>
      </c>
      <c r="E29" s="505" t="s">
        <v>835</v>
      </c>
      <c r="F29" s="505" t="s">
        <v>403</v>
      </c>
      <c r="H29" s="81" t="s">
        <v>640</v>
      </c>
    </row>
    <row r="30" spans="1:10" hidden="1" outlineLevel="1">
      <c r="A30" s="246">
        <v>18791</v>
      </c>
      <c r="B30" s="248" t="s">
        <v>870</v>
      </c>
      <c r="E30" s="498" t="s">
        <v>616</v>
      </c>
      <c r="F30" s="75">
        <v>43220</v>
      </c>
      <c r="H30" s="98" t="s">
        <v>1</v>
      </c>
      <c r="I30" s="6" t="s">
        <v>2</v>
      </c>
      <c r="J30" s="498" t="s">
        <v>867</v>
      </c>
    </row>
    <row r="31" spans="1:10" hidden="1" outlineLevel="1">
      <c r="A31" s="246">
        <v>18035</v>
      </c>
      <c r="B31" s="248" t="s">
        <v>871</v>
      </c>
      <c r="E31" s="498" t="s">
        <v>577</v>
      </c>
      <c r="F31" s="75">
        <v>43440</v>
      </c>
      <c r="H31" s="245" t="s">
        <v>15</v>
      </c>
      <c r="I31" s="506" t="s">
        <v>866</v>
      </c>
      <c r="J31" s="244" t="s">
        <v>865</v>
      </c>
    </row>
    <row r="32" spans="1:10" ht="28.8" hidden="1" outlineLevel="1">
      <c r="A32" s="246">
        <v>18385</v>
      </c>
      <c r="B32" s="248" t="s">
        <v>868</v>
      </c>
      <c r="E32" s="498" t="s">
        <v>616</v>
      </c>
      <c r="F32" s="75">
        <v>43243</v>
      </c>
      <c r="H32" s="153">
        <v>7</v>
      </c>
      <c r="I32" s="206" t="s">
        <v>864</v>
      </c>
      <c r="J32" s="206" t="s">
        <v>863</v>
      </c>
    </row>
    <row r="33" spans="1:10" ht="43.2" hidden="1" outlineLevel="1">
      <c r="A33" s="246">
        <v>17688</v>
      </c>
      <c r="B33" s="248" t="s">
        <v>868</v>
      </c>
      <c r="E33" s="498" t="s">
        <v>577</v>
      </c>
      <c r="F33" s="75">
        <v>43435</v>
      </c>
      <c r="H33" s="498">
        <v>8</v>
      </c>
      <c r="I33" s="6" t="s">
        <v>862</v>
      </c>
      <c r="J33" s="6" t="s">
        <v>861</v>
      </c>
    </row>
    <row r="34" spans="1:10" ht="29.4" hidden="1" outlineLevel="1" thickBot="1">
      <c r="A34" s="246">
        <v>18791</v>
      </c>
      <c r="B34" s="248" t="s">
        <v>871</v>
      </c>
      <c r="E34" s="498" t="s">
        <v>614</v>
      </c>
      <c r="F34" s="75">
        <v>43040</v>
      </c>
      <c r="H34" s="163">
        <v>9</v>
      </c>
      <c r="I34" s="162" t="s">
        <v>860</v>
      </c>
      <c r="J34" s="162"/>
    </row>
    <row r="35" spans="1:10" hidden="1" outlineLevel="1">
      <c r="A35" s="246">
        <v>18473</v>
      </c>
      <c r="B35" s="248" t="s">
        <v>870</v>
      </c>
      <c r="E35" s="498" t="s">
        <v>614</v>
      </c>
      <c r="F35" s="75">
        <v>43450</v>
      </c>
      <c r="I35" s="6"/>
      <c r="J35" s="6"/>
    </row>
    <row r="36" spans="1:10" hidden="1" outlineLevel="1">
      <c r="A36" s="246">
        <v>17941</v>
      </c>
      <c r="B36" s="248" t="s">
        <v>870</v>
      </c>
      <c r="E36" s="498" t="s">
        <v>614</v>
      </c>
      <c r="F36" s="75">
        <v>43343</v>
      </c>
      <c r="H36" s="245" t="s">
        <v>16</v>
      </c>
      <c r="I36" s="506" t="s">
        <v>859</v>
      </c>
      <c r="J36" s="506" t="s">
        <v>858</v>
      </c>
    </row>
    <row r="37" spans="1:10" ht="28.8" hidden="1" outlineLevel="1">
      <c r="A37" s="246">
        <v>18655</v>
      </c>
      <c r="B37" s="248" t="s">
        <v>868</v>
      </c>
      <c r="E37" s="498" t="s">
        <v>577</v>
      </c>
      <c r="F37" s="75">
        <v>43403</v>
      </c>
      <c r="H37" s="153">
        <v>4</v>
      </c>
      <c r="I37" s="206" t="s">
        <v>857</v>
      </c>
      <c r="J37" s="206" t="s">
        <v>856</v>
      </c>
    </row>
    <row r="38" spans="1:10" hidden="1" outlineLevel="1">
      <c r="A38" s="246">
        <v>18385</v>
      </c>
      <c r="B38" s="248" t="s">
        <v>868</v>
      </c>
      <c r="E38" s="498" t="s">
        <v>614</v>
      </c>
      <c r="F38" s="75">
        <v>43143</v>
      </c>
      <c r="H38" s="498">
        <v>5</v>
      </c>
      <c r="I38" s="6" t="s">
        <v>855</v>
      </c>
      <c r="J38" s="6" t="s">
        <v>854</v>
      </c>
    </row>
    <row r="39" spans="1:10" ht="29.4" hidden="1" outlineLevel="1" thickBot="1">
      <c r="E39" s="498" t="s">
        <v>616</v>
      </c>
      <c r="F39" s="75">
        <v>43190</v>
      </c>
      <c r="H39" s="163">
        <v>6</v>
      </c>
      <c r="I39" s="162" t="s">
        <v>853</v>
      </c>
      <c r="J39" s="162"/>
    </row>
    <row r="40" spans="1:10" hidden="1" outlineLevel="1">
      <c r="E40" s="498" t="s">
        <v>614</v>
      </c>
      <c r="F40" s="75">
        <v>43428</v>
      </c>
    </row>
    <row r="41" spans="1:10" hidden="1" outlineLevel="1">
      <c r="E41" s="498" t="s">
        <v>614</v>
      </c>
      <c r="F41" s="75">
        <v>43435</v>
      </c>
    </row>
    <row r="42" spans="1:10" hidden="1" outlineLevel="1">
      <c r="E42" s="498" t="s">
        <v>614</v>
      </c>
      <c r="F42" s="75">
        <v>43130</v>
      </c>
    </row>
    <row r="43" spans="1:10" hidden="1" outlineLevel="1">
      <c r="E43" s="498" t="s">
        <v>616</v>
      </c>
      <c r="F43" s="75">
        <v>43178</v>
      </c>
    </row>
    <row r="44" spans="1:10" hidden="1" outlineLevel="1">
      <c r="E44" s="498" t="s">
        <v>614</v>
      </c>
      <c r="F44" s="75">
        <v>43119</v>
      </c>
    </row>
    <row r="45" spans="1:10" hidden="1" outlineLevel="1">
      <c r="E45" s="498" t="s">
        <v>614</v>
      </c>
      <c r="F45" s="75">
        <v>43089</v>
      </c>
    </row>
    <row r="46" spans="1:10" hidden="1" outlineLevel="1">
      <c r="E46" s="498" t="s">
        <v>616</v>
      </c>
      <c r="F46" s="75">
        <v>43273</v>
      </c>
    </row>
    <row r="47" spans="1:10" hidden="1" outlineLevel="1">
      <c r="E47" s="498" t="s">
        <v>577</v>
      </c>
      <c r="F47" s="75">
        <v>43446</v>
      </c>
    </row>
    <row r="48" spans="1:10" hidden="1" outlineLevel="1">
      <c r="E48" s="498" t="s">
        <v>616</v>
      </c>
      <c r="F48" s="75">
        <v>43332</v>
      </c>
    </row>
    <row r="49" spans="5:6" hidden="1" outlineLevel="1">
      <c r="E49" s="498" t="s">
        <v>614</v>
      </c>
      <c r="F49" s="75">
        <v>43284</v>
      </c>
    </row>
    <row r="50" spans="5:6" hidden="1" outlineLevel="1">
      <c r="E50" s="498" t="s">
        <v>616</v>
      </c>
      <c r="F50" s="75">
        <v>43131</v>
      </c>
    </row>
    <row r="51" spans="5:6" hidden="1" outlineLevel="1">
      <c r="E51" s="498" t="s">
        <v>614</v>
      </c>
      <c r="F51" s="75">
        <v>43384</v>
      </c>
    </row>
    <row r="52" spans="5:6" hidden="1" outlineLevel="1">
      <c r="E52" s="498" t="s">
        <v>614</v>
      </c>
      <c r="F52" s="75">
        <v>43145</v>
      </c>
    </row>
    <row r="53" spans="5:6" hidden="1" outlineLevel="1">
      <c r="E53" s="498" t="s">
        <v>614</v>
      </c>
      <c r="F53" s="75">
        <v>43243</v>
      </c>
    </row>
    <row r="54" spans="5:6" hidden="1" outlineLevel="1">
      <c r="E54" s="498" t="s">
        <v>577</v>
      </c>
      <c r="F54" s="75">
        <v>43211</v>
      </c>
    </row>
    <row r="55" spans="5:6" hidden="1" outlineLevel="1">
      <c r="E55" s="498" t="s">
        <v>614</v>
      </c>
      <c r="F55" s="75">
        <v>43016</v>
      </c>
    </row>
    <row r="56" spans="5:6" hidden="1" outlineLevel="1">
      <c r="E56" s="498" t="s">
        <v>577</v>
      </c>
      <c r="F56" s="75">
        <v>43500</v>
      </c>
    </row>
    <row r="57" spans="5:6" hidden="1" outlineLevel="1">
      <c r="E57" s="498" t="s">
        <v>577</v>
      </c>
      <c r="F57" s="75">
        <v>43162</v>
      </c>
    </row>
    <row r="58" spans="5:6" hidden="1" outlineLevel="1">
      <c r="E58" s="498" t="s">
        <v>614</v>
      </c>
      <c r="F58" s="75">
        <v>43116</v>
      </c>
    </row>
    <row r="59" spans="5:6" hidden="1" outlineLevel="1">
      <c r="E59" s="498" t="s">
        <v>614</v>
      </c>
      <c r="F59" s="75">
        <v>43132</v>
      </c>
    </row>
    <row r="60" spans="5:6" hidden="1" outlineLevel="1">
      <c r="E60" s="498" t="s">
        <v>577</v>
      </c>
      <c r="F60" s="75">
        <v>43196</v>
      </c>
    </row>
    <row r="61" spans="5:6" hidden="1" outlineLevel="1">
      <c r="E61" s="498" t="s">
        <v>616</v>
      </c>
      <c r="F61" s="75">
        <v>43258</v>
      </c>
    </row>
    <row r="62" spans="5:6" hidden="1" outlineLevel="1">
      <c r="E62" s="498" t="s">
        <v>577</v>
      </c>
      <c r="F62" s="75">
        <v>43384</v>
      </c>
    </row>
    <row r="63" spans="5:6" hidden="1" outlineLevel="1">
      <c r="E63" s="498" t="s">
        <v>614</v>
      </c>
      <c r="F63" s="75">
        <v>43028</v>
      </c>
    </row>
    <row r="64" spans="5:6" hidden="1" outlineLevel="1">
      <c r="E64" s="498" t="s">
        <v>614</v>
      </c>
      <c r="F64" s="75">
        <v>43146</v>
      </c>
    </row>
    <row r="65" spans="5:6" hidden="1" outlineLevel="1">
      <c r="E65" s="498" t="s">
        <v>616</v>
      </c>
      <c r="F65" s="75">
        <v>43185</v>
      </c>
    </row>
    <row r="66" spans="5:6" hidden="1" outlineLevel="1">
      <c r="E66" s="498" t="s">
        <v>616</v>
      </c>
      <c r="F66" s="75">
        <v>43283</v>
      </c>
    </row>
    <row r="67" spans="5:6" hidden="1" outlineLevel="1">
      <c r="E67" s="498" t="s">
        <v>614</v>
      </c>
      <c r="F67" s="75">
        <v>43479</v>
      </c>
    </row>
    <row r="68" spans="5:6" hidden="1" outlineLevel="1">
      <c r="E68" s="498" t="s">
        <v>616</v>
      </c>
      <c r="F68" s="75">
        <v>43400</v>
      </c>
    </row>
    <row r="69" spans="5:6" hidden="1" outlineLevel="1">
      <c r="E69" s="498" t="s">
        <v>614</v>
      </c>
      <c r="F69" s="75">
        <v>43049</v>
      </c>
    </row>
    <row r="70" spans="5:6" hidden="1" outlineLevel="1">
      <c r="E70" s="498" t="s">
        <v>614</v>
      </c>
      <c r="F70" s="75">
        <v>43285</v>
      </c>
    </row>
    <row r="71" spans="5:6" hidden="1" outlineLevel="1">
      <c r="E71" s="498" t="s">
        <v>577</v>
      </c>
      <c r="F71" s="75">
        <v>43124</v>
      </c>
    </row>
    <row r="72" spans="5:6" hidden="1" outlineLevel="1">
      <c r="E72" s="498" t="s">
        <v>614</v>
      </c>
      <c r="F72" s="75">
        <v>43285</v>
      </c>
    </row>
    <row r="73" spans="5:6" hidden="1" outlineLevel="1">
      <c r="E73" s="498" t="s">
        <v>616</v>
      </c>
      <c r="F73" s="75">
        <v>43061</v>
      </c>
    </row>
    <row r="74" spans="5:6" hidden="1" outlineLevel="1">
      <c r="E74" s="498" t="s">
        <v>614</v>
      </c>
      <c r="F74" s="75">
        <v>43362</v>
      </c>
    </row>
    <row r="75" spans="5:6" hidden="1" outlineLevel="1">
      <c r="E75" s="498" t="s">
        <v>614</v>
      </c>
      <c r="F75" s="75">
        <v>43097</v>
      </c>
    </row>
    <row r="76" spans="5:6" hidden="1" outlineLevel="1">
      <c r="E76" s="498" t="s">
        <v>577</v>
      </c>
      <c r="F76" s="75">
        <v>43332</v>
      </c>
    </row>
    <row r="77" spans="5:6" hidden="1" outlineLevel="1">
      <c r="E77" s="498" t="s">
        <v>616</v>
      </c>
      <c r="F77" s="75">
        <v>43497</v>
      </c>
    </row>
    <row r="78" spans="5:6" hidden="1" outlineLevel="1">
      <c r="E78" s="498" t="s">
        <v>577</v>
      </c>
      <c r="F78" s="75">
        <v>43368</v>
      </c>
    </row>
    <row r="79" spans="5:6" hidden="1" outlineLevel="1">
      <c r="E79" s="498" t="s">
        <v>577</v>
      </c>
      <c r="F79" s="75">
        <v>43044</v>
      </c>
    </row>
    <row r="80" spans="5:6" hidden="1" outlineLevel="1">
      <c r="E80" s="498" t="s">
        <v>577</v>
      </c>
      <c r="F80" s="75">
        <v>43063</v>
      </c>
    </row>
    <row r="81" spans="5:6" hidden="1" outlineLevel="1">
      <c r="E81" s="498" t="s">
        <v>616</v>
      </c>
      <c r="F81" s="75">
        <v>43226</v>
      </c>
    </row>
    <row r="82" spans="5:6" hidden="1" outlineLevel="1">
      <c r="E82" s="498" t="s">
        <v>577</v>
      </c>
      <c r="F82" s="75">
        <v>43114</v>
      </c>
    </row>
    <row r="83" spans="5:6" hidden="1" outlineLevel="1">
      <c r="E83" s="498" t="s">
        <v>616</v>
      </c>
      <c r="F83" s="75">
        <v>43482</v>
      </c>
    </row>
    <row r="84" spans="5:6" hidden="1" outlineLevel="1">
      <c r="E84" s="498" t="s">
        <v>616</v>
      </c>
      <c r="F84" s="75">
        <v>43059</v>
      </c>
    </row>
    <row r="85" spans="5:6" hidden="1" outlineLevel="1">
      <c r="E85" s="498" t="s">
        <v>614</v>
      </c>
      <c r="F85" s="75">
        <v>43228</v>
      </c>
    </row>
    <row r="86" spans="5:6" hidden="1" outlineLevel="1">
      <c r="E86" s="498" t="s">
        <v>614</v>
      </c>
      <c r="F86" s="75">
        <v>43094</v>
      </c>
    </row>
    <row r="87" spans="5:6" hidden="1" outlineLevel="1">
      <c r="E87" s="498" t="s">
        <v>616</v>
      </c>
      <c r="F87" s="75">
        <v>43405</v>
      </c>
    </row>
    <row r="88" spans="5:6" hidden="1" outlineLevel="1">
      <c r="E88" s="498" t="s">
        <v>577</v>
      </c>
      <c r="F88" s="75">
        <v>43253</v>
      </c>
    </row>
    <row r="89" spans="5:6" hidden="1" outlineLevel="1">
      <c r="E89" s="498" t="s">
        <v>614</v>
      </c>
      <c r="F89" s="75">
        <v>43398</v>
      </c>
    </row>
    <row r="90" spans="5:6" hidden="1" outlineLevel="1">
      <c r="E90" s="498" t="s">
        <v>614</v>
      </c>
      <c r="F90" s="75">
        <v>43498</v>
      </c>
    </row>
    <row r="91" spans="5:6" hidden="1" outlineLevel="1">
      <c r="E91" s="498" t="s">
        <v>616</v>
      </c>
      <c r="F91" s="75">
        <v>43270</v>
      </c>
    </row>
    <row r="92" spans="5:6" hidden="1" outlineLevel="1">
      <c r="E92" s="498" t="s">
        <v>616</v>
      </c>
      <c r="F92" s="75">
        <v>43081</v>
      </c>
    </row>
    <row r="93" spans="5:6" hidden="1" outlineLevel="1">
      <c r="E93" s="498" t="s">
        <v>616</v>
      </c>
      <c r="F93" s="75">
        <v>43120</v>
      </c>
    </row>
    <row r="94" spans="5:6" hidden="1" outlineLevel="1">
      <c r="E94" s="498" t="s">
        <v>614</v>
      </c>
      <c r="F94" s="75">
        <v>43314</v>
      </c>
    </row>
    <row r="95" spans="5:6" hidden="1" outlineLevel="1">
      <c r="E95" s="498" t="s">
        <v>614</v>
      </c>
      <c r="F95" s="75">
        <v>43336</v>
      </c>
    </row>
    <row r="96" spans="5:6" hidden="1" outlineLevel="1">
      <c r="E96" s="498" t="s">
        <v>577</v>
      </c>
      <c r="F96" s="75">
        <v>43265</v>
      </c>
    </row>
    <row r="97" spans="5:6" hidden="1" outlineLevel="1">
      <c r="E97" s="498" t="s">
        <v>616</v>
      </c>
      <c r="F97" s="75">
        <v>43087</v>
      </c>
    </row>
    <row r="98" spans="5:6" hidden="1" outlineLevel="1">
      <c r="E98" s="498" t="s">
        <v>616</v>
      </c>
      <c r="F98" s="75">
        <v>43467</v>
      </c>
    </row>
    <row r="99" spans="5:6" hidden="1" outlineLevel="1">
      <c r="E99" s="498" t="s">
        <v>614</v>
      </c>
      <c r="F99" s="75">
        <v>43384</v>
      </c>
    </row>
    <row r="100" spans="5:6" hidden="1" outlineLevel="1">
      <c r="E100" s="498" t="s">
        <v>614</v>
      </c>
      <c r="F100" s="75">
        <v>43482</v>
      </c>
    </row>
    <row r="101" spans="5:6" hidden="1" outlineLevel="1">
      <c r="E101" s="498" t="s">
        <v>614</v>
      </c>
      <c r="F101" s="75">
        <v>43370</v>
      </c>
    </row>
    <row r="102" spans="5:6" hidden="1" outlineLevel="1">
      <c r="E102" s="498" t="s">
        <v>614</v>
      </c>
      <c r="F102" s="75">
        <v>43024</v>
      </c>
    </row>
    <row r="103" spans="5:6" hidden="1" outlineLevel="1">
      <c r="E103" s="498" t="s">
        <v>614</v>
      </c>
      <c r="F103" s="75">
        <v>43234</v>
      </c>
    </row>
    <row r="104" spans="5:6" hidden="1" outlineLevel="1">
      <c r="E104" s="498" t="s">
        <v>614</v>
      </c>
      <c r="F104" s="75">
        <v>43263</v>
      </c>
    </row>
    <row r="105" spans="5:6" hidden="1" outlineLevel="1">
      <c r="E105" s="498" t="s">
        <v>614</v>
      </c>
      <c r="F105" s="75">
        <v>43223</v>
      </c>
    </row>
    <row r="106" spans="5:6" hidden="1" outlineLevel="1">
      <c r="E106" s="498" t="s">
        <v>616</v>
      </c>
      <c r="F106" s="75">
        <v>43420</v>
      </c>
    </row>
    <row r="107" spans="5:6" hidden="1" outlineLevel="1">
      <c r="E107" s="498" t="s">
        <v>614</v>
      </c>
      <c r="F107" s="75">
        <v>43136</v>
      </c>
    </row>
    <row r="108" spans="5:6" hidden="1" outlineLevel="1">
      <c r="E108" s="498" t="s">
        <v>577</v>
      </c>
      <c r="F108" s="75">
        <v>43438</v>
      </c>
    </row>
    <row r="109" spans="5:6" hidden="1" outlineLevel="1">
      <c r="E109" s="498" t="s">
        <v>616</v>
      </c>
      <c r="F109" s="75">
        <v>43427</v>
      </c>
    </row>
    <row r="110" spans="5:6" hidden="1" outlineLevel="1">
      <c r="E110" s="498" t="s">
        <v>614</v>
      </c>
      <c r="F110" s="75">
        <v>43460</v>
      </c>
    </row>
    <row r="111" spans="5:6" hidden="1" outlineLevel="1">
      <c r="E111" s="498" t="s">
        <v>577</v>
      </c>
      <c r="F111" s="75">
        <v>43172</v>
      </c>
    </row>
    <row r="112" spans="5:6" hidden="1" outlineLevel="1">
      <c r="E112" s="498" t="s">
        <v>614</v>
      </c>
      <c r="F112" s="75">
        <v>43193</v>
      </c>
    </row>
    <row r="113" hidden="1" outlineLevel="1"/>
    <row r="114" hidden="1" outlineLevel="1"/>
    <row r="115" hidden="1" outlineLevel="1"/>
    <row r="116" hidden="1" outlineLevel="1"/>
    <row r="117" collapsed="1"/>
  </sheetData>
  <conditionalFormatting sqref="A1:A2">
    <cfRule type="containsText" dxfId="17" priority="2" operator="containsText" text="redo">
      <formula>NOT(ISERROR(SEARCH("redo",A1)))</formula>
    </cfRule>
  </conditionalFormatting>
  <conditionalFormatting sqref="C1:C2">
    <cfRule type="containsText" dxfId="16" priority="1" operator="containsText" text="change">
      <formula>NOT(ISERROR(SEARCH("change",C1)))</formula>
    </cfRule>
  </conditionalFormatting>
  <hyperlinks>
    <hyperlink ref="D6" r:id="rId1" xr:uid="{988C6875-0F5A-477B-BA61-C538DC2FFF12}"/>
    <hyperlink ref="D10" r:id="rId2" xr:uid="{3457A673-8392-4776-AB3B-5EC72B5A3FB0}"/>
    <hyperlink ref="D11" r:id="rId3" xr:uid="{88BDFE8E-664E-468F-8D78-29237CF9ACB9}"/>
    <hyperlink ref="D12" r:id="rId4" xr:uid="{B4DFE15F-8E0E-4BB7-BA2D-926777ACCC42}"/>
    <hyperlink ref="D13" r:id="rId5" xr:uid="{92F0DDB0-6E72-4CF7-B2E0-6803BF280357}"/>
    <hyperlink ref="D14" r:id="rId6" xr:uid="{901312A9-71A7-4BEC-9F7E-0FDA5F1E81DE}"/>
    <hyperlink ref="D15" r:id="rId7" xr:uid="{C182D86B-2AC1-448B-BFF7-F1E9455DB8ED}"/>
    <hyperlink ref="D16" r:id="rId8" xr:uid="{6EAFF627-F25D-412B-8BA9-8B880EE0EA97}"/>
    <hyperlink ref="D17" r:id="rId9" xr:uid="{AF312CC0-7E15-4988-949A-A3FCDF161A8D}"/>
    <hyperlink ref="J1" location="Introduction!A1" display="Click here to go to introduction" xr:uid="{CC186A5B-A5D0-4B05-89B5-658986184AA8}"/>
  </hyperlinks>
  <pageMargins left="0.70866141732283472" right="0.70866141732283472" top="0.74803149606299213" bottom="0.74803149606299213" header="0.31496062992125984" footer="0.31496062992125984"/>
  <pageSetup scale="62" orientation="landscape" r:id="rId1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1">
    <tabColor theme="8" tint="0.59999389629810485"/>
    <pageSetUpPr autoPageBreaks="0"/>
  </sheetPr>
  <dimension ref="A1:M147"/>
  <sheetViews>
    <sheetView workbookViewId="0">
      <selection activeCell="C1" sqref="C1"/>
    </sheetView>
  </sheetViews>
  <sheetFormatPr defaultRowHeight="15" customHeight="1"/>
  <cols>
    <col min="1" max="1" width="13" customWidth="1"/>
    <col min="2" max="2" width="10.109375" bestFit="1" customWidth="1"/>
    <col min="3" max="3" width="9.88671875" customWidth="1"/>
    <col min="7" max="7" width="18.5546875" customWidth="1"/>
    <col min="8" max="8" width="13.5546875" bestFit="1" customWidth="1"/>
    <col min="9" max="9" width="13.5546875" customWidth="1"/>
    <col min="10" max="10" width="48.88671875" customWidth="1"/>
    <col min="12" max="12" width="12.5546875" customWidth="1"/>
  </cols>
  <sheetData>
    <row r="1" spans="1:13" ht="14.4">
      <c r="A1" s="38" t="s">
        <v>32</v>
      </c>
      <c r="B1" s="4"/>
      <c r="D1" s="18" t="s">
        <v>21</v>
      </c>
    </row>
    <row r="2" spans="1:13" ht="14.4">
      <c r="A2" s="44"/>
    </row>
    <row r="3" spans="1:13" ht="14.4">
      <c r="A3" s="11" t="s">
        <v>392</v>
      </c>
      <c r="B3" s="11"/>
    </row>
    <row r="4" spans="1:13" ht="14.4">
      <c r="A4" s="72" t="s">
        <v>19</v>
      </c>
    </row>
    <row r="5" spans="1:13" ht="14.4">
      <c r="A5">
        <v>1</v>
      </c>
      <c r="B5" t="s">
        <v>393</v>
      </c>
      <c r="K5" s="28" t="s">
        <v>394</v>
      </c>
      <c r="L5" s="28"/>
      <c r="M5" s="28"/>
    </row>
    <row r="6" spans="1:13" ht="14.4">
      <c r="A6">
        <v>2</v>
      </c>
      <c r="B6" t="s">
        <v>395</v>
      </c>
      <c r="K6">
        <v>1</v>
      </c>
      <c r="L6" t="s">
        <v>539</v>
      </c>
    </row>
    <row r="7" spans="1:13" ht="14.4">
      <c r="A7">
        <v>3</v>
      </c>
      <c r="B7" t="s">
        <v>396</v>
      </c>
      <c r="K7">
        <v>2</v>
      </c>
      <c r="L7" t="s">
        <v>85</v>
      </c>
    </row>
    <row r="8" spans="1:13" ht="14.4">
      <c r="A8">
        <v>4</v>
      </c>
      <c r="B8" t="s">
        <v>397</v>
      </c>
    </row>
    <row r="9" spans="1:13" ht="14.4">
      <c r="A9">
        <v>5</v>
      </c>
      <c r="B9" t="s">
        <v>398</v>
      </c>
    </row>
    <row r="10" spans="1:13" ht="14.4">
      <c r="A10">
        <v>6</v>
      </c>
      <c r="B10" t="s">
        <v>399</v>
      </c>
    </row>
    <row r="11" spans="1:13" ht="14.4">
      <c r="A11">
        <v>7</v>
      </c>
      <c r="B11" t="s">
        <v>400</v>
      </c>
    </row>
    <row r="12" spans="1:13" ht="14.4">
      <c r="A12">
        <v>8</v>
      </c>
      <c r="B12" t="s">
        <v>401</v>
      </c>
    </row>
    <row r="13" spans="1:13" ht="14.4"/>
    <row r="14" spans="1:13" ht="14.4"/>
    <row r="15" spans="1:13" ht="14.4"/>
    <row r="16" spans="1:13" ht="14.4">
      <c r="A16" s="1" t="s">
        <v>402</v>
      </c>
    </row>
    <row r="17" spans="1:13" ht="28.8">
      <c r="A17" s="73" t="s">
        <v>403</v>
      </c>
      <c r="B17" s="3" t="s">
        <v>336</v>
      </c>
      <c r="C17" s="3" t="s">
        <v>337</v>
      </c>
      <c r="D17" s="3" t="s">
        <v>338</v>
      </c>
      <c r="E17" s="3" t="s">
        <v>28</v>
      </c>
      <c r="F17" s="3" t="s">
        <v>307</v>
      </c>
      <c r="G17" s="3" t="s">
        <v>339</v>
      </c>
      <c r="H17" s="3" t="s">
        <v>340</v>
      </c>
      <c r="I17" s="3" t="s">
        <v>341</v>
      </c>
      <c r="J17" s="3" t="s">
        <v>342</v>
      </c>
      <c r="K17" s="6"/>
      <c r="L17" s="74" t="s">
        <v>404</v>
      </c>
      <c r="M17" s="74" t="s">
        <v>317</v>
      </c>
    </row>
    <row r="18" spans="1:13" ht="14.4">
      <c r="A18" s="75">
        <f t="shared" ref="A18:A55" ca="1" si="0">TODAY()-C18*8</f>
        <v>43771</v>
      </c>
      <c r="B18" t="s">
        <v>343</v>
      </c>
      <c r="C18">
        <v>1</v>
      </c>
      <c r="D18">
        <v>30</v>
      </c>
      <c r="E18">
        <f t="shared" ref="E18:E81" si="1">D18*C18</f>
        <v>30</v>
      </c>
      <c r="F18">
        <f>E18</f>
        <v>30</v>
      </c>
      <c r="G18" t="s">
        <v>344</v>
      </c>
      <c r="H18">
        <v>400</v>
      </c>
      <c r="I18">
        <f>E18-H18</f>
        <v>-370</v>
      </c>
      <c r="J18" t="s">
        <v>345</v>
      </c>
      <c r="L18" s="8">
        <v>30</v>
      </c>
      <c r="M18" s="76">
        <f>L18-E18</f>
        <v>0</v>
      </c>
    </row>
    <row r="19" spans="1:13" ht="14.4">
      <c r="A19" s="75">
        <f t="shared" ca="1" si="0"/>
        <v>43771</v>
      </c>
      <c r="B19" t="s">
        <v>351</v>
      </c>
      <c r="C19">
        <v>1</v>
      </c>
      <c r="D19">
        <v>35</v>
      </c>
      <c r="E19">
        <f t="shared" si="1"/>
        <v>35</v>
      </c>
      <c r="F19">
        <f t="shared" ref="F19:F55" si="2">E19</f>
        <v>35</v>
      </c>
      <c r="G19" t="s">
        <v>344</v>
      </c>
      <c r="H19">
        <v>210</v>
      </c>
      <c r="I19">
        <f t="shared" ref="I19:I55" si="3">E19-H19</f>
        <v>-175</v>
      </c>
      <c r="L19" s="8">
        <v>35</v>
      </c>
      <c r="M19" s="76">
        <f t="shared" ref="M19:M82" si="4">L19-E19</f>
        <v>0</v>
      </c>
    </row>
    <row r="20" spans="1:13" ht="14.4">
      <c r="A20" s="75">
        <f t="shared" ca="1" si="0"/>
        <v>43771</v>
      </c>
      <c r="B20" t="s">
        <v>405</v>
      </c>
      <c r="C20">
        <v>1</v>
      </c>
      <c r="D20">
        <v>50</v>
      </c>
      <c r="E20">
        <f t="shared" si="1"/>
        <v>50</v>
      </c>
      <c r="F20">
        <f t="shared" si="2"/>
        <v>50</v>
      </c>
      <c r="G20" t="s">
        <v>347</v>
      </c>
      <c r="H20">
        <v>20</v>
      </c>
      <c r="I20">
        <f t="shared" si="3"/>
        <v>30</v>
      </c>
      <c r="L20" s="8">
        <v>64</v>
      </c>
      <c r="M20" s="76">
        <f t="shared" si="4"/>
        <v>14</v>
      </c>
    </row>
    <row r="21" spans="1:13" ht="14.4">
      <c r="A21" s="75">
        <f t="shared" ca="1" si="0"/>
        <v>43763</v>
      </c>
      <c r="B21" t="s">
        <v>348</v>
      </c>
      <c r="C21">
        <v>2</v>
      </c>
      <c r="D21">
        <v>40</v>
      </c>
      <c r="E21">
        <f t="shared" si="1"/>
        <v>80</v>
      </c>
      <c r="F21">
        <f t="shared" si="2"/>
        <v>80</v>
      </c>
      <c r="G21" t="s">
        <v>349</v>
      </c>
      <c r="H21">
        <v>80</v>
      </c>
      <c r="I21">
        <f t="shared" si="3"/>
        <v>0</v>
      </c>
      <c r="J21" t="s">
        <v>350</v>
      </c>
      <c r="L21" s="8">
        <v>80</v>
      </c>
      <c r="M21" s="76">
        <f t="shared" si="4"/>
        <v>0</v>
      </c>
    </row>
    <row r="22" spans="1:13" ht="14.4">
      <c r="A22" s="75">
        <f t="shared" ca="1" si="0"/>
        <v>43747</v>
      </c>
      <c r="B22" t="s">
        <v>351</v>
      </c>
      <c r="C22">
        <v>4</v>
      </c>
      <c r="D22">
        <v>35</v>
      </c>
      <c r="E22">
        <f t="shared" si="1"/>
        <v>140</v>
      </c>
      <c r="F22">
        <f t="shared" si="2"/>
        <v>140</v>
      </c>
      <c r="G22" t="s">
        <v>344</v>
      </c>
      <c r="H22">
        <v>210</v>
      </c>
      <c r="I22">
        <f t="shared" si="3"/>
        <v>-70</v>
      </c>
      <c r="L22" s="8">
        <v>70</v>
      </c>
      <c r="M22" s="76">
        <f t="shared" si="4"/>
        <v>-70</v>
      </c>
    </row>
    <row r="23" spans="1:13" ht="14.4">
      <c r="A23" s="75">
        <f t="shared" ca="1" si="0"/>
        <v>43763</v>
      </c>
      <c r="B23" t="s">
        <v>351</v>
      </c>
      <c r="C23">
        <v>2</v>
      </c>
      <c r="D23">
        <v>35</v>
      </c>
      <c r="E23">
        <f t="shared" si="1"/>
        <v>70</v>
      </c>
      <c r="F23">
        <f t="shared" si="2"/>
        <v>70</v>
      </c>
      <c r="G23" t="s">
        <v>82</v>
      </c>
      <c r="H23">
        <v>160</v>
      </c>
      <c r="I23">
        <f t="shared" si="3"/>
        <v>-90</v>
      </c>
      <c r="L23" s="8">
        <v>70</v>
      </c>
      <c r="M23" s="76">
        <f t="shared" si="4"/>
        <v>0</v>
      </c>
    </row>
    <row r="24" spans="1:13" ht="14.4">
      <c r="A24" s="75">
        <f t="shared" ca="1" si="0"/>
        <v>43763</v>
      </c>
      <c r="B24" t="s">
        <v>405</v>
      </c>
      <c r="C24">
        <v>2</v>
      </c>
      <c r="D24">
        <v>50</v>
      </c>
      <c r="E24">
        <f t="shared" si="1"/>
        <v>100</v>
      </c>
      <c r="F24">
        <f t="shared" si="2"/>
        <v>100</v>
      </c>
      <c r="G24" t="s">
        <v>352</v>
      </c>
      <c r="H24">
        <v>300</v>
      </c>
      <c r="I24">
        <f t="shared" si="3"/>
        <v>-200</v>
      </c>
      <c r="J24" t="s">
        <v>353</v>
      </c>
      <c r="L24" s="8">
        <v>100</v>
      </c>
      <c r="M24" s="76">
        <f t="shared" si="4"/>
        <v>0</v>
      </c>
    </row>
    <row r="25" spans="1:13" ht="14.4">
      <c r="A25" s="75">
        <f t="shared" ca="1" si="0"/>
        <v>43755</v>
      </c>
      <c r="B25" t="s">
        <v>348</v>
      </c>
      <c r="C25">
        <v>3.0000000000000004</v>
      </c>
      <c r="D25">
        <v>40</v>
      </c>
      <c r="E25">
        <f t="shared" si="1"/>
        <v>120.00000000000001</v>
      </c>
      <c r="F25">
        <f t="shared" si="2"/>
        <v>120.00000000000001</v>
      </c>
      <c r="G25" t="s">
        <v>347</v>
      </c>
      <c r="H25">
        <v>160</v>
      </c>
      <c r="I25">
        <f t="shared" si="3"/>
        <v>-39.999999999999986</v>
      </c>
      <c r="L25" s="8">
        <v>120.00000000000001</v>
      </c>
      <c r="M25" s="76">
        <f t="shared" si="4"/>
        <v>0</v>
      </c>
    </row>
    <row r="26" spans="1:13" ht="14.4">
      <c r="A26" s="75">
        <f t="shared" ca="1" si="0"/>
        <v>43755</v>
      </c>
      <c r="B26" t="s">
        <v>343</v>
      </c>
      <c r="C26">
        <v>3.0000000000000004</v>
      </c>
      <c r="D26">
        <v>30</v>
      </c>
      <c r="E26">
        <f t="shared" si="1"/>
        <v>90.000000000000014</v>
      </c>
      <c r="F26">
        <f t="shared" si="2"/>
        <v>90.000000000000014</v>
      </c>
      <c r="G26" t="s">
        <v>349</v>
      </c>
      <c r="H26">
        <v>10</v>
      </c>
      <c r="I26">
        <f t="shared" si="3"/>
        <v>80.000000000000014</v>
      </c>
      <c r="L26" s="8">
        <v>90.000000000000014</v>
      </c>
      <c r="M26" s="76">
        <f t="shared" si="4"/>
        <v>0</v>
      </c>
    </row>
    <row r="27" spans="1:13" ht="14.4">
      <c r="A27" s="75">
        <f t="shared" ca="1" si="0"/>
        <v>43747</v>
      </c>
      <c r="B27" t="s">
        <v>405</v>
      </c>
      <c r="C27">
        <v>4</v>
      </c>
      <c r="D27">
        <v>50</v>
      </c>
      <c r="E27">
        <f t="shared" si="1"/>
        <v>200</v>
      </c>
      <c r="F27">
        <f t="shared" si="2"/>
        <v>200</v>
      </c>
      <c r="G27" t="s">
        <v>347</v>
      </c>
      <c r="H27">
        <v>300</v>
      </c>
      <c r="I27">
        <f t="shared" si="3"/>
        <v>-100</v>
      </c>
      <c r="L27" s="8">
        <v>200</v>
      </c>
      <c r="M27" s="76">
        <f t="shared" si="4"/>
        <v>0</v>
      </c>
    </row>
    <row r="28" spans="1:13" ht="14.4">
      <c r="A28" s="75">
        <f t="shared" ca="1" si="0"/>
        <v>43739</v>
      </c>
      <c r="B28" t="s">
        <v>348</v>
      </c>
      <c r="C28">
        <v>5</v>
      </c>
      <c r="D28">
        <v>40</v>
      </c>
      <c r="E28">
        <f t="shared" si="1"/>
        <v>200</v>
      </c>
      <c r="F28">
        <f t="shared" si="2"/>
        <v>200</v>
      </c>
      <c r="G28" t="s">
        <v>352</v>
      </c>
      <c r="H28">
        <v>20</v>
      </c>
      <c r="I28">
        <f t="shared" si="3"/>
        <v>180</v>
      </c>
      <c r="L28" s="8">
        <v>200</v>
      </c>
      <c r="M28" s="76">
        <f t="shared" si="4"/>
        <v>0</v>
      </c>
    </row>
    <row r="29" spans="1:13" ht="14.4">
      <c r="A29" s="75">
        <f t="shared" ca="1" si="0"/>
        <v>43739</v>
      </c>
      <c r="B29" t="s">
        <v>351</v>
      </c>
      <c r="C29">
        <v>5</v>
      </c>
      <c r="D29">
        <v>35</v>
      </c>
      <c r="E29">
        <f t="shared" si="1"/>
        <v>175</v>
      </c>
      <c r="F29">
        <f t="shared" si="2"/>
        <v>175</v>
      </c>
      <c r="G29" t="s">
        <v>349</v>
      </c>
      <c r="H29">
        <v>50</v>
      </c>
      <c r="I29">
        <f t="shared" si="3"/>
        <v>125</v>
      </c>
      <c r="L29" s="8">
        <v>175</v>
      </c>
      <c r="M29" s="76">
        <f t="shared" si="4"/>
        <v>0</v>
      </c>
    </row>
    <row r="30" spans="1:13" ht="14.4">
      <c r="A30" s="75">
        <f t="shared" ca="1" si="0"/>
        <v>43723</v>
      </c>
      <c r="B30" t="s">
        <v>343</v>
      </c>
      <c r="C30">
        <v>7</v>
      </c>
      <c r="D30">
        <v>30</v>
      </c>
      <c r="E30">
        <f t="shared" si="1"/>
        <v>210</v>
      </c>
      <c r="F30">
        <f t="shared" si="2"/>
        <v>210</v>
      </c>
      <c r="G30" t="s">
        <v>82</v>
      </c>
      <c r="H30">
        <v>300</v>
      </c>
      <c r="I30">
        <f t="shared" si="3"/>
        <v>-90</v>
      </c>
      <c r="L30" s="8">
        <v>210</v>
      </c>
      <c r="M30" s="76">
        <f t="shared" si="4"/>
        <v>0</v>
      </c>
    </row>
    <row r="31" spans="1:13" ht="14.4">
      <c r="A31" s="75">
        <f t="shared" ca="1" si="0"/>
        <v>43715</v>
      </c>
      <c r="B31" t="s">
        <v>348</v>
      </c>
      <c r="C31">
        <v>7.9999999999999991</v>
      </c>
      <c r="D31">
        <v>40</v>
      </c>
      <c r="E31">
        <f t="shared" si="1"/>
        <v>319.99999999999994</v>
      </c>
      <c r="F31">
        <f t="shared" si="2"/>
        <v>319.99999999999994</v>
      </c>
      <c r="G31" t="s">
        <v>82</v>
      </c>
      <c r="H31">
        <v>100</v>
      </c>
      <c r="I31">
        <f t="shared" si="3"/>
        <v>219.99999999999994</v>
      </c>
      <c r="J31" t="s">
        <v>354</v>
      </c>
      <c r="L31" s="8">
        <v>319.99999999999994</v>
      </c>
      <c r="M31" s="76">
        <f t="shared" si="4"/>
        <v>0</v>
      </c>
    </row>
    <row r="32" spans="1:13" ht="14.4">
      <c r="A32" s="75">
        <f t="shared" ca="1" si="0"/>
        <v>43715</v>
      </c>
      <c r="B32" t="s">
        <v>343</v>
      </c>
      <c r="C32">
        <v>7.9999999999999991</v>
      </c>
      <c r="D32">
        <v>30</v>
      </c>
      <c r="E32">
        <f t="shared" si="1"/>
        <v>239.99999999999997</v>
      </c>
      <c r="F32">
        <f t="shared" si="2"/>
        <v>239.99999999999997</v>
      </c>
      <c r="G32" t="s">
        <v>352</v>
      </c>
      <c r="H32">
        <v>20</v>
      </c>
      <c r="I32">
        <f t="shared" si="3"/>
        <v>219.99999999999997</v>
      </c>
      <c r="L32" s="8">
        <v>310</v>
      </c>
      <c r="M32" s="76">
        <f t="shared" si="4"/>
        <v>70.000000000000028</v>
      </c>
    </row>
    <row r="33" spans="1:13" ht="14.4">
      <c r="A33" s="75">
        <f t="shared" ca="1" si="0"/>
        <v>43699</v>
      </c>
      <c r="B33" t="s">
        <v>348</v>
      </c>
      <c r="C33">
        <v>10</v>
      </c>
      <c r="D33">
        <v>40</v>
      </c>
      <c r="E33">
        <f t="shared" si="1"/>
        <v>400</v>
      </c>
      <c r="F33">
        <f t="shared" si="2"/>
        <v>400</v>
      </c>
      <c r="G33" t="s">
        <v>349</v>
      </c>
      <c r="H33">
        <v>270</v>
      </c>
      <c r="I33">
        <f t="shared" si="3"/>
        <v>130</v>
      </c>
      <c r="L33" s="8">
        <v>400</v>
      </c>
      <c r="M33" s="76">
        <f t="shared" si="4"/>
        <v>0</v>
      </c>
    </row>
    <row r="34" spans="1:13" ht="14.4">
      <c r="A34" s="75">
        <f t="shared" ca="1" si="0"/>
        <v>43731</v>
      </c>
      <c r="B34" t="s">
        <v>343</v>
      </c>
      <c r="C34">
        <v>6</v>
      </c>
      <c r="D34">
        <v>30</v>
      </c>
      <c r="E34">
        <f t="shared" si="1"/>
        <v>180</v>
      </c>
      <c r="F34">
        <f t="shared" si="2"/>
        <v>180</v>
      </c>
      <c r="G34" t="s">
        <v>82</v>
      </c>
      <c r="H34">
        <v>420</v>
      </c>
      <c r="I34">
        <f t="shared" si="3"/>
        <v>-240</v>
      </c>
      <c r="L34" s="8">
        <v>250</v>
      </c>
      <c r="M34" s="76">
        <f t="shared" si="4"/>
        <v>70</v>
      </c>
    </row>
    <row r="35" spans="1:13" ht="14.4">
      <c r="A35" s="75">
        <f t="shared" ca="1" si="0"/>
        <v>43755</v>
      </c>
      <c r="B35" t="s">
        <v>406</v>
      </c>
      <c r="C35">
        <v>3</v>
      </c>
      <c r="D35">
        <v>15</v>
      </c>
      <c r="E35">
        <f t="shared" si="1"/>
        <v>45</v>
      </c>
      <c r="F35">
        <f t="shared" si="2"/>
        <v>45</v>
      </c>
      <c r="G35" t="s">
        <v>349</v>
      </c>
      <c r="H35">
        <v>20</v>
      </c>
      <c r="I35">
        <f t="shared" si="3"/>
        <v>25</v>
      </c>
      <c r="L35" s="8">
        <v>150</v>
      </c>
      <c r="M35" s="76">
        <f t="shared" si="4"/>
        <v>105</v>
      </c>
    </row>
    <row r="36" spans="1:13" ht="14.4">
      <c r="A36" s="75">
        <f t="shared" ca="1" si="0"/>
        <v>43715</v>
      </c>
      <c r="B36" t="s">
        <v>351</v>
      </c>
      <c r="C36">
        <v>8</v>
      </c>
      <c r="D36">
        <v>35</v>
      </c>
      <c r="E36">
        <f t="shared" si="1"/>
        <v>280</v>
      </c>
      <c r="F36">
        <f t="shared" si="2"/>
        <v>280</v>
      </c>
      <c r="G36" t="s">
        <v>82</v>
      </c>
      <c r="H36">
        <v>220</v>
      </c>
      <c r="I36">
        <f t="shared" si="3"/>
        <v>60</v>
      </c>
      <c r="L36" s="8">
        <v>350</v>
      </c>
      <c r="M36" s="76">
        <f t="shared" si="4"/>
        <v>70</v>
      </c>
    </row>
    <row r="37" spans="1:13" ht="14.4">
      <c r="A37" s="75">
        <f t="shared" ca="1" si="0"/>
        <v>43699</v>
      </c>
      <c r="B37" t="s">
        <v>405</v>
      </c>
      <c r="C37">
        <v>10</v>
      </c>
      <c r="D37">
        <v>50</v>
      </c>
      <c r="E37">
        <f t="shared" si="1"/>
        <v>500</v>
      </c>
      <c r="F37">
        <f t="shared" si="2"/>
        <v>500</v>
      </c>
      <c r="G37" t="s">
        <v>344</v>
      </c>
      <c r="H37">
        <v>300</v>
      </c>
      <c r="I37">
        <f t="shared" si="3"/>
        <v>200</v>
      </c>
      <c r="L37" s="8">
        <v>500</v>
      </c>
      <c r="M37" s="76">
        <f t="shared" si="4"/>
        <v>0</v>
      </c>
    </row>
    <row r="38" spans="1:13" ht="14.4">
      <c r="A38" s="75">
        <f t="shared" ca="1" si="0"/>
        <v>43731</v>
      </c>
      <c r="B38" t="s">
        <v>343</v>
      </c>
      <c r="C38">
        <v>6</v>
      </c>
      <c r="D38">
        <v>30</v>
      </c>
      <c r="E38">
        <f t="shared" si="1"/>
        <v>180</v>
      </c>
      <c r="F38">
        <f t="shared" si="2"/>
        <v>180</v>
      </c>
      <c r="G38" t="s">
        <v>349</v>
      </c>
      <c r="H38">
        <v>80</v>
      </c>
      <c r="I38">
        <f t="shared" si="3"/>
        <v>100</v>
      </c>
      <c r="L38" s="8">
        <f>E38</f>
        <v>180</v>
      </c>
      <c r="M38" s="76">
        <f t="shared" si="4"/>
        <v>0</v>
      </c>
    </row>
    <row r="39" spans="1:13" ht="14.4">
      <c r="A39" s="75">
        <f t="shared" ca="1" si="0"/>
        <v>43683</v>
      </c>
      <c r="B39" t="s">
        <v>405</v>
      </c>
      <c r="C39">
        <v>12</v>
      </c>
      <c r="D39">
        <v>35</v>
      </c>
      <c r="E39">
        <f t="shared" si="1"/>
        <v>420</v>
      </c>
      <c r="F39">
        <f t="shared" si="2"/>
        <v>420</v>
      </c>
      <c r="G39" t="s">
        <v>82</v>
      </c>
      <c r="H39">
        <v>530</v>
      </c>
      <c r="I39">
        <f t="shared" si="3"/>
        <v>-110</v>
      </c>
      <c r="L39" s="8">
        <f t="shared" ref="L39:L55" si="5">E39</f>
        <v>420</v>
      </c>
      <c r="M39" s="76">
        <f t="shared" si="4"/>
        <v>0</v>
      </c>
    </row>
    <row r="40" spans="1:13" ht="14.4">
      <c r="A40" s="75">
        <f t="shared" ca="1" si="0"/>
        <v>43683</v>
      </c>
      <c r="B40" t="s">
        <v>406</v>
      </c>
      <c r="C40">
        <v>12</v>
      </c>
      <c r="D40">
        <v>50</v>
      </c>
      <c r="E40">
        <f t="shared" si="1"/>
        <v>600</v>
      </c>
      <c r="F40">
        <f t="shared" si="2"/>
        <v>600</v>
      </c>
      <c r="G40" t="s">
        <v>349</v>
      </c>
      <c r="H40">
        <v>770</v>
      </c>
      <c r="I40">
        <f t="shared" si="3"/>
        <v>-170</v>
      </c>
      <c r="L40" s="8">
        <f t="shared" si="5"/>
        <v>600</v>
      </c>
      <c r="M40" s="76">
        <f t="shared" si="4"/>
        <v>0</v>
      </c>
    </row>
    <row r="41" spans="1:13" ht="14.4">
      <c r="A41" s="75">
        <f t="shared" ca="1" si="0"/>
        <v>43739</v>
      </c>
      <c r="B41" t="s">
        <v>406</v>
      </c>
      <c r="C41">
        <v>5</v>
      </c>
      <c r="D41">
        <v>40</v>
      </c>
      <c r="E41">
        <f t="shared" si="1"/>
        <v>200</v>
      </c>
      <c r="F41">
        <f t="shared" si="2"/>
        <v>200</v>
      </c>
      <c r="G41" t="s">
        <v>82</v>
      </c>
      <c r="H41">
        <v>70</v>
      </c>
      <c r="I41">
        <f t="shared" si="3"/>
        <v>130</v>
      </c>
      <c r="L41" s="8">
        <f t="shared" si="5"/>
        <v>200</v>
      </c>
      <c r="M41" s="76">
        <f t="shared" si="4"/>
        <v>0</v>
      </c>
    </row>
    <row r="42" spans="1:13" ht="14.4">
      <c r="A42" s="75">
        <f t="shared" ca="1" si="0"/>
        <v>43771</v>
      </c>
      <c r="B42" t="s">
        <v>351</v>
      </c>
      <c r="C42">
        <v>1</v>
      </c>
      <c r="D42">
        <v>35</v>
      </c>
      <c r="E42">
        <f t="shared" si="1"/>
        <v>35</v>
      </c>
      <c r="F42">
        <f t="shared" si="2"/>
        <v>35</v>
      </c>
      <c r="G42" t="s">
        <v>352</v>
      </c>
      <c r="H42">
        <v>80</v>
      </c>
      <c r="I42">
        <f t="shared" si="3"/>
        <v>-45</v>
      </c>
      <c r="L42" s="8">
        <f t="shared" si="5"/>
        <v>35</v>
      </c>
      <c r="M42" s="76">
        <f t="shared" si="4"/>
        <v>0</v>
      </c>
    </row>
    <row r="43" spans="1:13" ht="14.4">
      <c r="A43" s="75">
        <f t="shared" ca="1" si="0"/>
        <v>43771</v>
      </c>
      <c r="B43" t="s">
        <v>343</v>
      </c>
      <c r="C43">
        <v>1</v>
      </c>
      <c r="D43">
        <v>35</v>
      </c>
      <c r="E43">
        <f t="shared" si="1"/>
        <v>35</v>
      </c>
      <c r="F43">
        <f t="shared" si="2"/>
        <v>35</v>
      </c>
      <c r="G43" t="s">
        <v>82</v>
      </c>
      <c r="H43">
        <v>40</v>
      </c>
      <c r="I43">
        <f t="shared" si="3"/>
        <v>-5</v>
      </c>
      <c r="L43" s="8">
        <f t="shared" si="5"/>
        <v>35</v>
      </c>
      <c r="M43" s="76">
        <f t="shared" si="4"/>
        <v>0</v>
      </c>
    </row>
    <row r="44" spans="1:13" ht="14.4">
      <c r="A44" s="75">
        <f t="shared" ca="1" si="0"/>
        <v>43707</v>
      </c>
      <c r="B44" t="s">
        <v>348</v>
      </c>
      <c r="C44">
        <v>9</v>
      </c>
      <c r="D44">
        <v>50</v>
      </c>
      <c r="E44">
        <f t="shared" si="1"/>
        <v>450</v>
      </c>
      <c r="F44">
        <f t="shared" si="2"/>
        <v>450</v>
      </c>
      <c r="G44" t="s">
        <v>82</v>
      </c>
      <c r="H44">
        <v>300</v>
      </c>
      <c r="I44">
        <f t="shared" si="3"/>
        <v>150</v>
      </c>
      <c r="L44" s="8">
        <f t="shared" si="5"/>
        <v>450</v>
      </c>
      <c r="M44" s="76">
        <f t="shared" si="4"/>
        <v>0</v>
      </c>
    </row>
    <row r="45" spans="1:13" ht="14.4">
      <c r="A45" s="75">
        <f t="shared" ca="1" si="0"/>
        <v>43739</v>
      </c>
      <c r="B45" t="s">
        <v>405</v>
      </c>
      <c r="C45">
        <v>5</v>
      </c>
      <c r="D45">
        <v>40</v>
      </c>
      <c r="E45">
        <f t="shared" si="1"/>
        <v>200</v>
      </c>
      <c r="F45">
        <f t="shared" si="2"/>
        <v>200</v>
      </c>
      <c r="G45" t="s">
        <v>344</v>
      </c>
      <c r="H45">
        <v>150</v>
      </c>
      <c r="I45">
        <f t="shared" si="3"/>
        <v>50</v>
      </c>
      <c r="L45" s="8">
        <f t="shared" si="5"/>
        <v>200</v>
      </c>
      <c r="M45" s="76">
        <f t="shared" si="4"/>
        <v>0</v>
      </c>
    </row>
    <row r="46" spans="1:13" ht="14.4">
      <c r="A46" s="75">
        <f t="shared" ca="1" si="0"/>
        <v>43771</v>
      </c>
      <c r="B46" t="s">
        <v>405</v>
      </c>
      <c r="C46">
        <v>1</v>
      </c>
      <c r="D46">
        <v>30</v>
      </c>
      <c r="E46">
        <f t="shared" si="1"/>
        <v>30</v>
      </c>
      <c r="F46">
        <f t="shared" si="2"/>
        <v>30</v>
      </c>
      <c r="G46" t="s">
        <v>82</v>
      </c>
      <c r="H46">
        <v>20</v>
      </c>
      <c r="I46">
        <f t="shared" si="3"/>
        <v>10</v>
      </c>
      <c r="L46" s="8">
        <f t="shared" si="5"/>
        <v>30</v>
      </c>
      <c r="M46" s="76">
        <f t="shared" si="4"/>
        <v>0</v>
      </c>
    </row>
    <row r="47" spans="1:13" ht="14.4">
      <c r="A47" s="75">
        <f t="shared" ca="1" si="0"/>
        <v>43755</v>
      </c>
      <c r="B47" t="s">
        <v>351</v>
      </c>
      <c r="C47">
        <v>3</v>
      </c>
      <c r="D47">
        <v>50</v>
      </c>
      <c r="E47">
        <f t="shared" si="1"/>
        <v>150</v>
      </c>
      <c r="F47">
        <f t="shared" si="2"/>
        <v>150</v>
      </c>
      <c r="G47" t="s">
        <v>352</v>
      </c>
      <c r="H47">
        <v>400</v>
      </c>
      <c r="I47">
        <f t="shared" si="3"/>
        <v>-250</v>
      </c>
      <c r="L47" s="8">
        <f t="shared" si="5"/>
        <v>150</v>
      </c>
      <c r="M47" s="76">
        <f t="shared" si="4"/>
        <v>0</v>
      </c>
    </row>
    <row r="48" spans="1:13" ht="14.4">
      <c r="A48" s="75">
        <f t="shared" ca="1" si="0"/>
        <v>43771</v>
      </c>
      <c r="B48" t="s">
        <v>343</v>
      </c>
      <c r="C48">
        <v>1</v>
      </c>
      <c r="D48">
        <v>40</v>
      </c>
      <c r="E48">
        <f t="shared" si="1"/>
        <v>40</v>
      </c>
      <c r="F48">
        <f t="shared" si="2"/>
        <v>40</v>
      </c>
      <c r="G48" t="s">
        <v>352</v>
      </c>
      <c r="H48">
        <v>140</v>
      </c>
      <c r="I48">
        <f t="shared" si="3"/>
        <v>-100</v>
      </c>
      <c r="L48" s="8">
        <f t="shared" si="5"/>
        <v>40</v>
      </c>
      <c r="M48" s="76">
        <f t="shared" si="4"/>
        <v>0</v>
      </c>
    </row>
    <row r="49" spans="1:13" ht="14.4">
      <c r="A49" s="75">
        <f t="shared" ca="1" si="0"/>
        <v>43699</v>
      </c>
      <c r="B49" t="s">
        <v>343</v>
      </c>
      <c r="C49">
        <v>10</v>
      </c>
      <c r="D49">
        <v>35</v>
      </c>
      <c r="E49">
        <f t="shared" si="1"/>
        <v>350</v>
      </c>
      <c r="F49">
        <f t="shared" si="2"/>
        <v>350</v>
      </c>
      <c r="G49" t="s">
        <v>347</v>
      </c>
      <c r="H49">
        <v>200</v>
      </c>
      <c r="I49">
        <f t="shared" si="3"/>
        <v>150</v>
      </c>
      <c r="L49" s="8">
        <f t="shared" si="5"/>
        <v>350</v>
      </c>
      <c r="M49" s="76">
        <f t="shared" si="4"/>
        <v>0</v>
      </c>
    </row>
    <row r="50" spans="1:13" ht="14.4">
      <c r="A50" s="75">
        <f t="shared" ca="1" si="0"/>
        <v>43691</v>
      </c>
      <c r="B50" t="s">
        <v>406</v>
      </c>
      <c r="C50">
        <v>11</v>
      </c>
      <c r="D50">
        <v>30</v>
      </c>
      <c r="E50">
        <f t="shared" si="1"/>
        <v>330</v>
      </c>
      <c r="F50">
        <f t="shared" si="2"/>
        <v>330</v>
      </c>
      <c r="G50" t="s">
        <v>344</v>
      </c>
      <c r="H50">
        <v>100</v>
      </c>
      <c r="I50">
        <f t="shared" si="3"/>
        <v>230</v>
      </c>
      <c r="J50" t="s">
        <v>407</v>
      </c>
      <c r="L50" s="8">
        <f t="shared" si="5"/>
        <v>330</v>
      </c>
      <c r="M50" s="76">
        <f t="shared" si="4"/>
        <v>0</v>
      </c>
    </row>
    <row r="51" spans="1:13" ht="14.4">
      <c r="A51" s="75">
        <f t="shared" ca="1" si="0"/>
        <v>43755</v>
      </c>
      <c r="B51" t="s">
        <v>348</v>
      </c>
      <c r="C51">
        <v>3</v>
      </c>
      <c r="D51">
        <v>40</v>
      </c>
      <c r="E51">
        <f t="shared" si="1"/>
        <v>120</v>
      </c>
      <c r="F51">
        <f t="shared" si="2"/>
        <v>120</v>
      </c>
      <c r="G51" t="s">
        <v>347</v>
      </c>
      <c r="H51">
        <v>420</v>
      </c>
      <c r="I51">
        <f t="shared" si="3"/>
        <v>-300</v>
      </c>
      <c r="L51" s="8">
        <f t="shared" si="5"/>
        <v>120</v>
      </c>
      <c r="M51" s="76">
        <f t="shared" si="4"/>
        <v>0</v>
      </c>
    </row>
    <row r="52" spans="1:13" ht="14.4">
      <c r="A52" s="75">
        <f t="shared" ca="1" si="0"/>
        <v>43763</v>
      </c>
      <c r="B52" t="s">
        <v>348</v>
      </c>
      <c r="C52">
        <v>2</v>
      </c>
      <c r="D52">
        <v>30</v>
      </c>
      <c r="E52">
        <f t="shared" si="1"/>
        <v>60</v>
      </c>
      <c r="F52">
        <f t="shared" si="2"/>
        <v>60</v>
      </c>
      <c r="G52" t="s">
        <v>344</v>
      </c>
      <c r="H52">
        <v>80</v>
      </c>
      <c r="I52">
        <f t="shared" si="3"/>
        <v>-20</v>
      </c>
      <c r="L52" s="8">
        <f t="shared" si="5"/>
        <v>60</v>
      </c>
      <c r="M52" s="76">
        <f t="shared" si="4"/>
        <v>0</v>
      </c>
    </row>
    <row r="53" spans="1:13" ht="14.4">
      <c r="A53" s="75">
        <f t="shared" ca="1" si="0"/>
        <v>43755</v>
      </c>
      <c r="B53" t="s">
        <v>351</v>
      </c>
      <c r="C53">
        <v>3</v>
      </c>
      <c r="D53">
        <v>40</v>
      </c>
      <c r="E53">
        <f t="shared" si="1"/>
        <v>120</v>
      </c>
      <c r="F53">
        <f t="shared" si="2"/>
        <v>120</v>
      </c>
      <c r="G53" t="s">
        <v>344</v>
      </c>
      <c r="H53">
        <v>340</v>
      </c>
      <c r="I53">
        <f t="shared" si="3"/>
        <v>-220</v>
      </c>
      <c r="L53" s="8">
        <f t="shared" si="5"/>
        <v>120</v>
      </c>
      <c r="M53" s="76">
        <f t="shared" si="4"/>
        <v>0</v>
      </c>
    </row>
    <row r="54" spans="1:13" ht="14.4">
      <c r="A54" s="75">
        <f t="shared" ca="1" si="0"/>
        <v>43683</v>
      </c>
      <c r="B54" t="s">
        <v>406</v>
      </c>
      <c r="C54">
        <v>12</v>
      </c>
      <c r="D54">
        <v>30</v>
      </c>
      <c r="E54">
        <f t="shared" si="1"/>
        <v>360</v>
      </c>
      <c r="F54">
        <f t="shared" si="2"/>
        <v>360</v>
      </c>
      <c r="G54" t="s">
        <v>347</v>
      </c>
      <c r="H54">
        <v>120</v>
      </c>
      <c r="I54">
        <f t="shared" si="3"/>
        <v>240</v>
      </c>
      <c r="L54" s="8">
        <f t="shared" si="5"/>
        <v>360</v>
      </c>
      <c r="M54" s="76">
        <f t="shared" si="4"/>
        <v>0</v>
      </c>
    </row>
    <row r="55" spans="1:13" ht="14.4">
      <c r="A55" s="75">
        <f t="shared" ca="1" si="0"/>
        <v>43691</v>
      </c>
      <c r="B55" t="s">
        <v>348</v>
      </c>
      <c r="C55">
        <v>11</v>
      </c>
      <c r="D55">
        <v>15</v>
      </c>
      <c r="E55">
        <f t="shared" si="1"/>
        <v>165</v>
      </c>
      <c r="F55">
        <f t="shared" si="2"/>
        <v>165</v>
      </c>
      <c r="G55" t="s">
        <v>349</v>
      </c>
      <c r="H55">
        <v>120</v>
      </c>
      <c r="I55">
        <f t="shared" si="3"/>
        <v>45</v>
      </c>
      <c r="L55" s="8">
        <f t="shared" si="5"/>
        <v>165</v>
      </c>
      <c r="M55" s="76">
        <f t="shared" si="4"/>
        <v>0</v>
      </c>
    </row>
    <row r="56" spans="1:13" ht="14.4">
      <c r="A56" s="75">
        <f ca="1">A18-ROW()</f>
        <v>43715</v>
      </c>
      <c r="B56" t="s">
        <v>343</v>
      </c>
      <c r="C56">
        <v>1</v>
      </c>
      <c r="D56">
        <v>30</v>
      </c>
      <c r="E56">
        <f t="shared" si="1"/>
        <v>30</v>
      </c>
      <c r="F56">
        <f>E56</f>
        <v>30</v>
      </c>
      <c r="G56" t="s">
        <v>344</v>
      </c>
      <c r="H56">
        <v>400</v>
      </c>
      <c r="I56">
        <f>E56-H56</f>
        <v>-370</v>
      </c>
      <c r="J56" t="s">
        <v>345</v>
      </c>
      <c r="L56" s="8">
        <v>30</v>
      </c>
      <c r="M56" s="76">
        <f t="shared" si="4"/>
        <v>0</v>
      </c>
    </row>
    <row r="57" spans="1:13" ht="14.4">
      <c r="A57" s="75">
        <f t="shared" ref="A57:A120" ca="1" si="6">A19-ROW()</f>
        <v>43714</v>
      </c>
      <c r="B57" t="s">
        <v>351</v>
      </c>
      <c r="C57">
        <v>1</v>
      </c>
      <c r="D57">
        <v>35</v>
      </c>
      <c r="E57">
        <f t="shared" si="1"/>
        <v>35</v>
      </c>
      <c r="F57">
        <f t="shared" ref="F57:F120" si="7">E57</f>
        <v>35</v>
      </c>
      <c r="G57" t="s">
        <v>344</v>
      </c>
      <c r="H57">
        <v>210</v>
      </c>
      <c r="I57">
        <f t="shared" ref="I57:I120" si="8">E57-H57</f>
        <v>-175</v>
      </c>
      <c r="L57" s="8">
        <v>35</v>
      </c>
      <c r="M57" s="76">
        <f t="shared" si="4"/>
        <v>0</v>
      </c>
    </row>
    <row r="58" spans="1:13" ht="14.4">
      <c r="A58" s="75">
        <f t="shared" ca="1" si="6"/>
        <v>43713</v>
      </c>
      <c r="B58" t="s">
        <v>405</v>
      </c>
      <c r="C58">
        <v>1</v>
      </c>
      <c r="D58">
        <v>50</v>
      </c>
      <c r="E58">
        <f t="shared" si="1"/>
        <v>50</v>
      </c>
      <c r="F58">
        <f t="shared" si="7"/>
        <v>50</v>
      </c>
      <c r="G58" t="s">
        <v>347</v>
      </c>
      <c r="H58">
        <v>20</v>
      </c>
      <c r="I58">
        <f t="shared" si="8"/>
        <v>30</v>
      </c>
      <c r="L58" s="8">
        <v>64</v>
      </c>
      <c r="M58" s="76">
        <f t="shared" si="4"/>
        <v>14</v>
      </c>
    </row>
    <row r="59" spans="1:13" ht="14.4">
      <c r="A59" s="75">
        <f t="shared" ca="1" si="6"/>
        <v>43704</v>
      </c>
      <c r="B59" t="s">
        <v>348</v>
      </c>
      <c r="C59">
        <v>2</v>
      </c>
      <c r="D59">
        <v>40</v>
      </c>
      <c r="E59">
        <f t="shared" si="1"/>
        <v>80</v>
      </c>
      <c r="F59">
        <f t="shared" si="7"/>
        <v>80</v>
      </c>
      <c r="G59" t="s">
        <v>349</v>
      </c>
      <c r="H59">
        <v>80</v>
      </c>
      <c r="I59">
        <f t="shared" si="8"/>
        <v>0</v>
      </c>
      <c r="J59" t="s">
        <v>350</v>
      </c>
      <c r="L59" s="8">
        <v>80</v>
      </c>
      <c r="M59" s="76">
        <f t="shared" si="4"/>
        <v>0</v>
      </c>
    </row>
    <row r="60" spans="1:13" ht="14.4">
      <c r="A60" s="75">
        <f t="shared" ca="1" si="6"/>
        <v>43687</v>
      </c>
      <c r="B60" t="s">
        <v>351</v>
      </c>
      <c r="C60">
        <v>4</v>
      </c>
      <c r="D60">
        <v>35</v>
      </c>
      <c r="E60">
        <f t="shared" si="1"/>
        <v>140</v>
      </c>
      <c r="F60">
        <f t="shared" si="7"/>
        <v>140</v>
      </c>
      <c r="G60" t="s">
        <v>344</v>
      </c>
      <c r="H60">
        <v>210</v>
      </c>
      <c r="I60">
        <f t="shared" si="8"/>
        <v>-70</v>
      </c>
      <c r="L60" s="8">
        <v>70</v>
      </c>
      <c r="M60" s="76">
        <f t="shared" si="4"/>
        <v>-70</v>
      </c>
    </row>
    <row r="61" spans="1:13" ht="14.4">
      <c r="A61" s="75">
        <f t="shared" ca="1" si="6"/>
        <v>43702</v>
      </c>
      <c r="B61" t="s">
        <v>351</v>
      </c>
      <c r="C61">
        <v>2</v>
      </c>
      <c r="D61">
        <v>35</v>
      </c>
      <c r="E61">
        <f t="shared" si="1"/>
        <v>70</v>
      </c>
      <c r="F61">
        <f t="shared" si="7"/>
        <v>70</v>
      </c>
      <c r="G61" t="s">
        <v>82</v>
      </c>
      <c r="H61">
        <v>160</v>
      </c>
      <c r="I61">
        <f t="shared" si="8"/>
        <v>-90</v>
      </c>
      <c r="L61" s="8">
        <v>70</v>
      </c>
      <c r="M61" s="76">
        <f t="shared" si="4"/>
        <v>0</v>
      </c>
    </row>
    <row r="62" spans="1:13" ht="14.4">
      <c r="A62" s="75">
        <f t="shared" ca="1" si="6"/>
        <v>43701</v>
      </c>
      <c r="B62" t="s">
        <v>405</v>
      </c>
      <c r="C62">
        <v>2</v>
      </c>
      <c r="D62">
        <v>50</v>
      </c>
      <c r="E62">
        <f t="shared" si="1"/>
        <v>100</v>
      </c>
      <c r="F62">
        <f t="shared" si="7"/>
        <v>100</v>
      </c>
      <c r="G62" t="s">
        <v>352</v>
      </c>
      <c r="H62">
        <v>300</v>
      </c>
      <c r="I62">
        <f t="shared" si="8"/>
        <v>-200</v>
      </c>
      <c r="J62" t="s">
        <v>353</v>
      </c>
      <c r="L62" s="8">
        <v>100</v>
      </c>
      <c r="M62" s="76">
        <f t="shared" si="4"/>
        <v>0</v>
      </c>
    </row>
    <row r="63" spans="1:13" ht="14.4">
      <c r="A63" s="75">
        <f t="shared" ca="1" si="6"/>
        <v>43692</v>
      </c>
      <c r="B63" t="s">
        <v>348</v>
      </c>
      <c r="C63">
        <v>3.0000000000000004</v>
      </c>
      <c r="D63">
        <v>40</v>
      </c>
      <c r="E63">
        <f t="shared" si="1"/>
        <v>120.00000000000001</v>
      </c>
      <c r="F63">
        <f t="shared" si="7"/>
        <v>120.00000000000001</v>
      </c>
      <c r="G63" t="s">
        <v>347</v>
      </c>
      <c r="H63">
        <v>160</v>
      </c>
      <c r="I63">
        <f t="shared" si="8"/>
        <v>-39.999999999999986</v>
      </c>
      <c r="L63" s="8">
        <v>120.00000000000001</v>
      </c>
      <c r="M63" s="76">
        <f t="shared" si="4"/>
        <v>0</v>
      </c>
    </row>
    <row r="64" spans="1:13" ht="14.4">
      <c r="A64" s="75">
        <f t="shared" ca="1" si="6"/>
        <v>43691</v>
      </c>
      <c r="B64" t="s">
        <v>343</v>
      </c>
      <c r="C64">
        <v>3.0000000000000004</v>
      </c>
      <c r="D64">
        <v>30</v>
      </c>
      <c r="E64">
        <f t="shared" si="1"/>
        <v>90.000000000000014</v>
      </c>
      <c r="F64">
        <f t="shared" si="7"/>
        <v>90.000000000000014</v>
      </c>
      <c r="G64" t="s">
        <v>349</v>
      </c>
      <c r="H64">
        <v>10</v>
      </c>
      <c r="I64">
        <f t="shared" si="8"/>
        <v>80.000000000000014</v>
      </c>
      <c r="L64" s="8">
        <v>90.000000000000014</v>
      </c>
      <c r="M64" s="76">
        <f t="shared" si="4"/>
        <v>0</v>
      </c>
    </row>
    <row r="65" spans="1:13" ht="14.4">
      <c r="A65" s="75">
        <f t="shared" ca="1" si="6"/>
        <v>43682</v>
      </c>
      <c r="B65" t="s">
        <v>405</v>
      </c>
      <c r="C65">
        <v>4</v>
      </c>
      <c r="D65">
        <v>50</v>
      </c>
      <c r="E65">
        <f t="shared" si="1"/>
        <v>200</v>
      </c>
      <c r="F65">
        <f t="shared" si="7"/>
        <v>200</v>
      </c>
      <c r="G65" t="s">
        <v>347</v>
      </c>
      <c r="H65">
        <v>300</v>
      </c>
      <c r="I65">
        <f t="shared" si="8"/>
        <v>-100</v>
      </c>
      <c r="L65" s="8">
        <v>200</v>
      </c>
      <c r="M65" s="76">
        <f t="shared" si="4"/>
        <v>0</v>
      </c>
    </row>
    <row r="66" spans="1:13" ht="14.4">
      <c r="A66" s="75">
        <f t="shared" ca="1" si="6"/>
        <v>43673</v>
      </c>
      <c r="B66" t="s">
        <v>348</v>
      </c>
      <c r="C66">
        <v>5</v>
      </c>
      <c r="D66">
        <v>40</v>
      </c>
      <c r="E66">
        <f t="shared" si="1"/>
        <v>200</v>
      </c>
      <c r="F66">
        <f t="shared" si="7"/>
        <v>200</v>
      </c>
      <c r="G66" t="s">
        <v>352</v>
      </c>
      <c r="H66">
        <v>20</v>
      </c>
      <c r="I66">
        <f t="shared" si="8"/>
        <v>180</v>
      </c>
      <c r="L66" s="8">
        <v>200</v>
      </c>
      <c r="M66" s="76">
        <f t="shared" si="4"/>
        <v>0</v>
      </c>
    </row>
    <row r="67" spans="1:13" ht="14.4">
      <c r="A67" s="75">
        <f t="shared" ca="1" si="6"/>
        <v>43672</v>
      </c>
      <c r="B67" t="s">
        <v>351</v>
      </c>
      <c r="C67">
        <v>5</v>
      </c>
      <c r="D67">
        <v>35</v>
      </c>
      <c r="E67">
        <f t="shared" si="1"/>
        <v>175</v>
      </c>
      <c r="F67">
        <f t="shared" si="7"/>
        <v>175</v>
      </c>
      <c r="G67" t="s">
        <v>349</v>
      </c>
      <c r="H67">
        <v>50</v>
      </c>
      <c r="I67">
        <f t="shared" si="8"/>
        <v>125</v>
      </c>
      <c r="L67" s="8">
        <v>175</v>
      </c>
      <c r="M67" s="76">
        <f t="shared" si="4"/>
        <v>0</v>
      </c>
    </row>
    <row r="68" spans="1:13" ht="14.4">
      <c r="A68" s="75">
        <f t="shared" ca="1" si="6"/>
        <v>43655</v>
      </c>
      <c r="B68" t="s">
        <v>343</v>
      </c>
      <c r="C68">
        <v>1</v>
      </c>
      <c r="D68">
        <v>30</v>
      </c>
      <c r="E68">
        <f t="shared" si="1"/>
        <v>30</v>
      </c>
      <c r="F68">
        <f t="shared" si="7"/>
        <v>30</v>
      </c>
      <c r="G68" t="s">
        <v>82</v>
      </c>
      <c r="H68">
        <v>300</v>
      </c>
      <c r="I68">
        <f t="shared" si="8"/>
        <v>-270</v>
      </c>
      <c r="L68" s="8">
        <v>210</v>
      </c>
      <c r="M68" s="76">
        <f t="shared" si="4"/>
        <v>180</v>
      </c>
    </row>
    <row r="69" spans="1:13" ht="14.4">
      <c r="A69" s="75">
        <f t="shared" ca="1" si="6"/>
        <v>43646</v>
      </c>
      <c r="B69" t="s">
        <v>348</v>
      </c>
      <c r="C69">
        <v>3</v>
      </c>
      <c r="D69">
        <v>40</v>
      </c>
      <c r="E69">
        <f t="shared" si="1"/>
        <v>120</v>
      </c>
      <c r="F69">
        <f t="shared" si="7"/>
        <v>120</v>
      </c>
      <c r="G69" t="s">
        <v>82</v>
      </c>
      <c r="H69">
        <v>100</v>
      </c>
      <c r="I69">
        <f t="shared" si="8"/>
        <v>20</v>
      </c>
      <c r="J69" t="s">
        <v>354</v>
      </c>
      <c r="L69" s="8">
        <v>319.99999999999994</v>
      </c>
      <c r="M69" s="76">
        <f t="shared" si="4"/>
        <v>199.99999999999994</v>
      </c>
    </row>
    <row r="70" spans="1:13" ht="14.4">
      <c r="A70" s="75">
        <f t="shared" ca="1" si="6"/>
        <v>43645</v>
      </c>
      <c r="B70" t="s">
        <v>343</v>
      </c>
      <c r="C70">
        <v>8</v>
      </c>
      <c r="D70">
        <v>30</v>
      </c>
      <c r="E70">
        <f t="shared" si="1"/>
        <v>240</v>
      </c>
      <c r="F70">
        <f t="shared" si="7"/>
        <v>240</v>
      </c>
      <c r="G70" t="s">
        <v>352</v>
      </c>
      <c r="H70">
        <v>20</v>
      </c>
      <c r="I70">
        <f t="shared" si="8"/>
        <v>220</v>
      </c>
      <c r="L70" s="8">
        <v>310</v>
      </c>
      <c r="M70" s="76">
        <f t="shared" si="4"/>
        <v>70</v>
      </c>
    </row>
    <row r="71" spans="1:13" ht="14.4">
      <c r="A71" s="75">
        <f t="shared" ca="1" si="6"/>
        <v>43628</v>
      </c>
      <c r="B71" t="s">
        <v>348</v>
      </c>
      <c r="C71">
        <v>6</v>
      </c>
      <c r="D71">
        <v>40</v>
      </c>
      <c r="E71">
        <f t="shared" si="1"/>
        <v>240</v>
      </c>
      <c r="F71">
        <f t="shared" si="7"/>
        <v>240</v>
      </c>
      <c r="G71" t="s">
        <v>349</v>
      </c>
      <c r="H71">
        <v>270</v>
      </c>
      <c r="I71">
        <f t="shared" si="8"/>
        <v>-30</v>
      </c>
      <c r="L71" s="8">
        <v>400</v>
      </c>
      <c r="M71" s="76">
        <f t="shared" si="4"/>
        <v>160</v>
      </c>
    </row>
    <row r="72" spans="1:13" ht="14.4">
      <c r="A72" s="75">
        <f t="shared" ca="1" si="6"/>
        <v>43659</v>
      </c>
      <c r="B72" t="s">
        <v>343</v>
      </c>
      <c r="C72">
        <v>10</v>
      </c>
      <c r="D72">
        <v>30</v>
      </c>
      <c r="E72">
        <f t="shared" si="1"/>
        <v>300</v>
      </c>
      <c r="F72">
        <f t="shared" si="7"/>
        <v>300</v>
      </c>
      <c r="G72" t="s">
        <v>82</v>
      </c>
      <c r="H72">
        <v>420</v>
      </c>
      <c r="I72">
        <f t="shared" si="8"/>
        <v>-120</v>
      </c>
      <c r="L72" s="8">
        <v>250</v>
      </c>
      <c r="M72" s="76">
        <f t="shared" si="4"/>
        <v>-50</v>
      </c>
    </row>
    <row r="73" spans="1:13" ht="14.4">
      <c r="A73" s="75">
        <f t="shared" ca="1" si="6"/>
        <v>43682</v>
      </c>
      <c r="B73" t="s">
        <v>406</v>
      </c>
      <c r="C73">
        <v>4</v>
      </c>
      <c r="D73">
        <v>15</v>
      </c>
      <c r="E73">
        <f t="shared" si="1"/>
        <v>60</v>
      </c>
      <c r="F73">
        <f t="shared" si="7"/>
        <v>60</v>
      </c>
      <c r="G73" t="s">
        <v>349</v>
      </c>
      <c r="H73">
        <v>20</v>
      </c>
      <c r="I73">
        <f t="shared" si="8"/>
        <v>40</v>
      </c>
      <c r="L73" s="8">
        <v>150</v>
      </c>
      <c r="M73" s="76">
        <f t="shared" si="4"/>
        <v>90</v>
      </c>
    </row>
    <row r="74" spans="1:13" ht="14.4">
      <c r="A74" s="75">
        <f t="shared" ca="1" si="6"/>
        <v>43641</v>
      </c>
      <c r="B74" t="s">
        <v>351</v>
      </c>
      <c r="C74">
        <v>1</v>
      </c>
      <c r="D74">
        <v>35</v>
      </c>
      <c r="E74">
        <f t="shared" si="1"/>
        <v>35</v>
      </c>
      <c r="F74">
        <f t="shared" si="7"/>
        <v>35</v>
      </c>
      <c r="G74" t="s">
        <v>82</v>
      </c>
      <c r="H74">
        <v>220</v>
      </c>
      <c r="I74">
        <f t="shared" si="8"/>
        <v>-185</v>
      </c>
      <c r="L74" s="8">
        <v>350</v>
      </c>
      <c r="M74" s="76">
        <f t="shared" si="4"/>
        <v>315</v>
      </c>
    </row>
    <row r="75" spans="1:13" ht="14.4">
      <c r="A75" s="75">
        <f t="shared" ca="1" si="6"/>
        <v>43624</v>
      </c>
      <c r="B75" t="s">
        <v>405</v>
      </c>
      <c r="C75">
        <v>4</v>
      </c>
      <c r="D75">
        <v>50</v>
      </c>
      <c r="E75">
        <f t="shared" si="1"/>
        <v>200</v>
      </c>
      <c r="F75">
        <f t="shared" si="7"/>
        <v>200</v>
      </c>
      <c r="G75" t="s">
        <v>344</v>
      </c>
      <c r="H75">
        <v>300</v>
      </c>
      <c r="I75">
        <f t="shared" si="8"/>
        <v>-100</v>
      </c>
      <c r="L75" s="8">
        <v>500</v>
      </c>
      <c r="M75" s="76">
        <f t="shared" si="4"/>
        <v>300</v>
      </c>
    </row>
    <row r="76" spans="1:13" ht="14.4">
      <c r="A76" s="75">
        <f t="shared" ca="1" si="6"/>
        <v>43655</v>
      </c>
      <c r="B76" t="s">
        <v>343</v>
      </c>
      <c r="C76">
        <v>9</v>
      </c>
      <c r="D76">
        <v>30</v>
      </c>
      <c r="E76">
        <f t="shared" si="1"/>
        <v>270</v>
      </c>
      <c r="F76">
        <f t="shared" si="7"/>
        <v>270</v>
      </c>
      <c r="G76" t="s">
        <v>349</v>
      </c>
      <c r="H76">
        <v>80</v>
      </c>
      <c r="I76">
        <f t="shared" si="8"/>
        <v>190</v>
      </c>
      <c r="L76" s="8">
        <f>E76</f>
        <v>270</v>
      </c>
      <c r="M76" s="76">
        <f t="shared" si="4"/>
        <v>0</v>
      </c>
    </row>
    <row r="77" spans="1:13" ht="14.4">
      <c r="A77" s="75">
        <f t="shared" ca="1" si="6"/>
        <v>43606</v>
      </c>
      <c r="B77" t="s">
        <v>405</v>
      </c>
      <c r="C77">
        <v>7</v>
      </c>
      <c r="D77">
        <v>35</v>
      </c>
      <c r="E77">
        <f t="shared" si="1"/>
        <v>245</v>
      </c>
      <c r="F77">
        <f t="shared" si="7"/>
        <v>245</v>
      </c>
      <c r="G77" t="s">
        <v>82</v>
      </c>
      <c r="H77">
        <v>530</v>
      </c>
      <c r="I77">
        <f t="shared" si="8"/>
        <v>-285</v>
      </c>
      <c r="L77" s="8">
        <f t="shared" ref="L77:L132" si="9">E77</f>
        <v>245</v>
      </c>
      <c r="M77" s="76">
        <f t="shared" si="4"/>
        <v>0</v>
      </c>
    </row>
    <row r="78" spans="1:13" ht="14.4">
      <c r="A78" s="75">
        <f t="shared" ca="1" si="6"/>
        <v>43605</v>
      </c>
      <c r="B78" t="s">
        <v>406</v>
      </c>
      <c r="C78">
        <v>1</v>
      </c>
      <c r="D78">
        <v>50</v>
      </c>
      <c r="E78">
        <f t="shared" si="1"/>
        <v>50</v>
      </c>
      <c r="F78">
        <f t="shared" si="7"/>
        <v>50</v>
      </c>
      <c r="G78" t="s">
        <v>349</v>
      </c>
      <c r="H78">
        <v>770</v>
      </c>
      <c r="I78">
        <f t="shared" si="8"/>
        <v>-720</v>
      </c>
      <c r="L78" s="8">
        <f t="shared" si="9"/>
        <v>50</v>
      </c>
      <c r="M78" s="76">
        <f t="shared" si="4"/>
        <v>0</v>
      </c>
    </row>
    <row r="79" spans="1:13" ht="14.4">
      <c r="A79" s="75">
        <f t="shared" ca="1" si="6"/>
        <v>43660</v>
      </c>
      <c r="B79" t="s">
        <v>406</v>
      </c>
      <c r="C79">
        <v>2</v>
      </c>
      <c r="D79">
        <v>40</v>
      </c>
      <c r="E79">
        <f t="shared" si="1"/>
        <v>80</v>
      </c>
      <c r="F79">
        <f t="shared" si="7"/>
        <v>80</v>
      </c>
      <c r="G79" t="s">
        <v>82</v>
      </c>
      <c r="H79">
        <v>70</v>
      </c>
      <c r="I79">
        <f t="shared" si="8"/>
        <v>10</v>
      </c>
      <c r="L79" s="8">
        <f t="shared" si="9"/>
        <v>80</v>
      </c>
      <c r="M79" s="76">
        <f t="shared" si="4"/>
        <v>0</v>
      </c>
    </row>
    <row r="80" spans="1:13" ht="14.4">
      <c r="A80" s="75">
        <f t="shared" ca="1" si="6"/>
        <v>43691</v>
      </c>
      <c r="B80" t="s">
        <v>351</v>
      </c>
      <c r="C80">
        <v>1</v>
      </c>
      <c r="D80">
        <v>35</v>
      </c>
      <c r="E80">
        <f t="shared" si="1"/>
        <v>35</v>
      </c>
      <c r="F80">
        <f t="shared" si="7"/>
        <v>35</v>
      </c>
      <c r="G80" t="s">
        <v>352</v>
      </c>
      <c r="H80">
        <v>80</v>
      </c>
      <c r="I80">
        <f t="shared" si="8"/>
        <v>-45</v>
      </c>
      <c r="L80" s="8">
        <f t="shared" si="9"/>
        <v>35</v>
      </c>
      <c r="M80" s="76">
        <f t="shared" si="4"/>
        <v>0</v>
      </c>
    </row>
    <row r="81" spans="1:13" ht="14.4">
      <c r="A81" s="75">
        <f t="shared" ca="1" si="6"/>
        <v>43690</v>
      </c>
      <c r="B81" t="s">
        <v>343</v>
      </c>
      <c r="C81">
        <v>1</v>
      </c>
      <c r="D81">
        <v>35</v>
      </c>
      <c r="E81">
        <f t="shared" si="1"/>
        <v>35</v>
      </c>
      <c r="F81">
        <f t="shared" si="7"/>
        <v>35</v>
      </c>
      <c r="G81" t="s">
        <v>82</v>
      </c>
      <c r="H81">
        <v>40</v>
      </c>
      <c r="I81">
        <f t="shared" si="8"/>
        <v>-5</v>
      </c>
      <c r="L81" s="8">
        <f t="shared" si="9"/>
        <v>35</v>
      </c>
      <c r="M81" s="76">
        <f t="shared" si="4"/>
        <v>0</v>
      </c>
    </row>
    <row r="82" spans="1:13" ht="14.4">
      <c r="A82" s="75">
        <f t="shared" ca="1" si="6"/>
        <v>43625</v>
      </c>
      <c r="B82" t="s">
        <v>348</v>
      </c>
      <c r="C82">
        <v>4</v>
      </c>
      <c r="D82">
        <v>50</v>
      </c>
      <c r="E82">
        <f t="shared" ref="E82:E145" si="10">D82*C82</f>
        <v>200</v>
      </c>
      <c r="F82">
        <f t="shared" si="7"/>
        <v>200</v>
      </c>
      <c r="G82" t="s">
        <v>82</v>
      </c>
      <c r="H82">
        <v>300</v>
      </c>
      <c r="I82">
        <f t="shared" si="8"/>
        <v>-100</v>
      </c>
      <c r="L82" s="8">
        <f t="shared" si="9"/>
        <v>200</v>
      </c>
      <c r="M82" s="76">
        <f t="shared" si="4"/>
        <v>0</v>
      </c>
    </row>
    <row r="83" spans="1:13" ht="14.4">
      <c r="A83" s="75">
        <f t="shared" ca="1" si="6"/>
        <v>43656</v>
      </c>
      <c r="B83" t="s">
        <v>405</v>
      </c>
      <c r="C83">
        <v>2</v>
      </c>
      <c r="D83">
        <v>40</v>
      </c>
      <c r="E83">
        <f t="shared" si="10"/>
        <v>80</v>
      </c>
      <c r="F83">
        <f t="shared" si="7"/>
        <v>80</v>
      </c>
      <c r="G83" t="s">
        <v>344</v>
      </c>
      <c r="H83">
        <v>150</v>
      </c>
      <c r="I83">
        <f t="shared" si="8"/>
        <v>-70</v>
      </c>
      <c r="L83" s="8">
        <f t="shared" si="9"/>
        <v>80</v>
      </c>
      <c r="M83" s="76">
        <f t="shared" ref="M83:M145" si="11">L83-E83</f>
        <v>0</v>
      </c>
    </row>
    <row r="84" spans="1:13" ht="14.4">
      <c r="A84" s="75">
        <f t="shared" ca="1" si="6"/>
        <v>43687</v>
      </c>
      <c r="B84" t="s">
        <v>405</v>
      </c>
      <c r="C84">
        <v>3</v>
      </c>
      <c r="D84">
        <v>30</v>
      </c>
      <c r="E84">
        <f t="shared" si="10"/>
        <v>90</v>
      </c>
      <c r="F84">
        <f t="shared" si="7"/>
        <v>90</v>
      </c>
      <c r="G84" t="s">
        <v>82</v>
      </c>
      <c r="H84">
        <v>20</v>
      </c>
      <c r="I84">
        <f t="shared" si="8"/>
        <v>70</v>
      </c>
      <c r="L84" s="8">
        <f t="shared" si="9"/>
        <v>90</v>
      </c>
      <c r="M84" s="76">
        <f t="shared" si="11"/>
        <v>0</v>
      </c>
    </row>
    <row r="85" spans="1:13" ht="14.4">
      <c r="A85" s="75">
        <f t="shared" ca="1" si="6"/>
        <v>43670</v>
      </c>
      <c r="B85" t="s">
        <v>351</v>
      </c>
      <c r="C85">
        <v>3</v>
      </c>
      <c r="D85">
        <v>50</v>
      </c>
      <c r="E85">
        <f t="shared" si="10"/>
        <v>150</v>
      </c>
      <c r="F85">
        <f t="shared" si="7"/>
        <v>150</v>
      </c>
      <c r="G85" t="s">
        <v>352</v>
      </c>
      <c r="H85">
        <v>400</v>
      </c>
      <c r="I85">
        <f t="shared" si="8"/>
        <v>-250</v>
      </c>
      <c r="L85" s="8">
        <f t="shared" si="9"/>
        <v>150</v>
      </c>
      <c r="M85" s="76">
        <f t="shared" si="11"/>
        <v>0</v>
      </c>
    </row>
    <row r="86" spans="1:13" ht="14.4">
      <c r="A86" s="75">
        <f t="shared" ca="1" si="6"/>
        <v>43685</v>
      </c>
      <c r="B86" t="s">
        <v>343</v>
      </c>
      <c r="C86">
        <v>3</v>
      </c>
      <c r="D86">
        <v>40</v>
      </c>
      <c r="E86">
        <f t="shared" si="10"/>
        <v>120</v>
      </c>
      <c r="F86">
        <f t="shared" si="7"/>
        <v>120</v>
      </c>
      <c r="G86" t="s">
        <v>352</v>
      </c>
      <c r="H86">
        <v>140</v>
      </c>
      <c r="I86">
        <f t="shared" si="8"/>
        <v>-20</v>
      </c>
      <c r="L86" s="8">
        <v>130</v>
      </c>
      <c r="M86" s="76">
        <f t="shared" si="11"/>
        <v>10</v>
      </c>
    </row>
    <row r="87" spans="1:13" ht="14.4">
      <c r="A87" s="75">
        <f t="shared" ca="1" si="6"/>
        <v>43612</v>
      </c>
      <c r="B87" t="s">
        <v>343</v>
      </c>
      <c r="C87">
        <v>9</v>
      </c>
      <c r="D87">
        <v>35</v>
      </c>
      <c r="E87">
        <f t="shared" si="10"/>
        <v>315</v>
      </c>
      <c r="F87">
        <f t="shared" si="7"/>
        <v>315</v>
      </c>
      <c r="G87" t="s">
        <v>347</v>
      </c>
      <c r="H87">
        <v>200</v>
      </c>
      <c r="I87">
        <f t="shared" si="8"/>
        <v>115</v>
      </c>
      <c r="L87" s="8">
        <f t="shared" si="9"/>
        <v>315</v>
      </c>
      <c r="M87" s="76">
        <f t="shared" si="11"/>
        <v>0</v>
      </c>
    </row>
    <row r="88" spans="1:13" ht="14.4">
      <c r="A88" s="75">
        <f t="shared" ca="1" si="6"/>
        <v>43603</v>
      </c>
      <c r="B88" t="s">
        <v>406</v>
      </c>
      <c r="C88">
        <v>10</v>
      </c>
      <c r="D88">
        <v>30</v>
      </c>
      <c r="E88">
        <f t="shared" si="10"/>
        <v>300</v>
      </c>
      <c r="F88">
        <f t="shared" si="7"/>
        <v>300</v>
      </c>
      <c r="G88" t="s">
        <v>344</v>
      </c>
      <c r="H88">
        <v>100</v>
      </c>
      <c r="I88">
        <f t="shared" si="8"/>
        <v>200</v>
      </c>
      <c r="J88" t="s">
        <v>407</v>
      </c>
      <c r="L88" s="8">
        <f t="shared" si="9"/>
        <v>300</v>
      </c>
      <c r="M88" s="76">
        <f t="shared" si="11"/>
        <v>0</v>
      </c>
    </row>
    <row r="89" spans="1:13" ht="14.4">
      <c r="A89" s="75">
        <f t="shared" ca="1" si="6"/>
        <v>43666</v>
      </c>
      <c r="B89" t="s">
        <v>348</v>
      </c>
      <c r="C89">
        <v>4</v>
      </c>
      <c r="D89">
        <v>40</v>
      </c>
      <c r="E89">
        <f t="shared" si="10"/>
        <v>160</v>
      </c>
      <c r="F89">
        <f t="shared" si="7"/>
        <v>160</v>
      </c>
      <c r="G89" t="s">
        <v>347</v>
      </c>
      <c r="H89">
        <v>420</v>
      </c>
      <c r="I89">
        <f t="shared" si="8"/>
        <v>-260</v>
      </c>
      <c r="L89" s="8">
        <f t="shared" si="9"/>
        <v>160</v>
      </c>
      <c r="M89" s="76">
        <f t="shared" si="11"/>
        <v>0</v>
      </c>
    </row>
    <row r="90" spans="1:13" ht="14.4">
      <c r="A90" s="75">
        <f t="shared" ca="1" si="6"/>
        <v>43673</v>
      </c>
      <c r="B90" t="s">
        <v>348</v>
      </c>
      <c r="C90">
        <v>9</v>
      </c>
      <c r="D90">
        <v>30</v>
      </c>
      <c r="E90">
        <f t="shared" si="10"/>
        <v>270</v>
      </c>
      <c r="F90">
        <f t="shared" si="7"/>
        <v>270</v>
      </c>
      <c r="G90" t="s">
        <v>344</v>
      </c>
      <c r="H90">
        <v>80</v>
      </c>
      <c r="I90">
        <f t="shared" si="8"/>
        <v>190</v>
      </c>
      <c r="L90" s="8">
        <f t="shared" si="9"/>
        <v>270</v>
      </c>
      <c r="M90" s="76">
        <f t="shared" si="11"/>
        <v>0</v>
      </c>
    </row>
    <row r="91" spans="1:13" ht="14.4">
      <c r="A91" s="75">
        <f t="shared" ca="1" si="6"/>
        <v>43664</v>
      </c>
      <c r="B91" t="s">
        <v>351</v>
      </c>
      <c r="C91">
        <v>6</v>
      </c>
      <c r="D91">
        <v>40</v>
      </c>
      <c r="E91">
        <f t="shared" si="10"/>
        <v>240</v>
      </c>
      <c r="F91">
        <f t="shared" si="7"/>
        <v>240</v>
      </c>
      <c r="G91" t="s">
        <v>344</v>
      </c>
      <c r="H91">
        <v>340</v>
      </c>
      <c r="I91">
        <f t="shared" si="8"/>
        <v>-100</v>
      </c>
      <c r="L91" s="8">
        <f t="shared" si="9"/>
        <v>240</v>
      </c>
      <c r="M91" s="76">
        <f t="shared" si="11"/>
        <v>0</v>
      </c>
    </row>
    <row r="92" spans="1:13" ht="14.4">
      <c r="A92" s="75">
        <f t="shared" ca="1" si="6"/>
        <v>43591</v>
      </c>
      <c r="B92" t="s">
        <v>406</v>
      </c>
      <c r="C92">
        <v>8</v>
      </c>
      <c r="D92">
        <v>30</v>
      </c>
      <c r="E92">
        <f t="shared" si="10"/>
        <v>240</v>
      </c>
      <c r="F92">
        <f t="shared" si="7"/>
        <v>240</v>
      </c>
      <c r="G92" t="s">
        <v>347</v>
      </c>
      <c r="H92">
        <v>120</v>
      </c>
      <c r="I92">
        <f t="shared" si="8"/>
        <v>120</v>
      </c>
      <c r="L92" s="8">
        <f t="shared" si="9"/>
        <v>240</v>
      </c>
      <c r="M92" s="76">
        <f t="shared" si="11"/>
        <v>0</v>
      </c>
    </row>
    <row r="93" spans="1:13" ht="14.4">
      <c r="A93" s="75">
        <f t="shared" ca="1" si="6"/>
        <v>43598</v>
      </c>
      <c r="B93" t="s">
        <v>348</v>
      </c>
      <c r="C93">
        <v>9</v>
      </c>
      <c r="D93">
        <v>15</v>
      </c>
      <c r="E93">
        <f t="shared" si="10"/>
        <v>135</v>
      </c>
      <c r="F93">
        <f t="shared" si="7"/>
        <v>135</v>
      </c>
      <c r="G93" t="s">
        <v>349</v>
      </c>
      <c r="H93">
        <v>120</v>
      </c>
      <c r="I93">
        <f t="shared" si="8"/>
        <v>15</v>
      </c>
      <c r="L93" s="8">
        <f t="shared" si="9"/>
        <v>135</v>
      </c>
      <c r="M93" s="76">
        <f t="shared" si="11"/>
        <v>0</v>
      </c>
    </row>
    <row r="94" spans="1:13" ht="14.4">
      <c r="A94" s="75">
        <f t="shared" ca="1" si="6"/>
        <v>43621</v>
      </c>
      <c r="B94" t="s">
        <v>343</v>
      </c>
      <c r="C94">
        <v>7</v>
      </c>
      <c r="D94">
        <v>30</v>
      </c>
      <c r="E94">
        <f t="shared" si="10"/>
        <v>210</v>
      </c>
      <c r="F94">
        <f t="shared" si="7"/>
        <v>210</v>
      </c>
      <c r="G94" t="s">
        <v>82</v>
      </c>
      <c r="H94">
        <v>300</v>
      </c>
      <c r="I94">
        <f t="shared" si="8"/>
        <v>-90</v>
      </c>
      <c r="L94" s="8">
        <f t="shared" si="9"/>
        <v>210</v>
      </c>
      <c r="M94" s="76">
        <f t="shared" si="11"/>
        <v>0</v>
      </c>
    </row>
    <row r="95" spans="1:13" ht="14.4">
      <c r="A95" s="75">
        <f t="shared" ca="1" si="6"/>
        <v>43619</v>
      </c>
      <c r="B95" t="s">
        <v>348</v>
      </c>
      <c r="C95">
        <v>3</v>
      </c>
      <c r="D95">
        <v>40</v>
      </c>
      <c r="E95">
        <f t="shared" si="10"/>
        <v>120</v>
      </c>
      <c r="F95">
        <f t="shared" si="7"/>
        <v>120</v>
      </c>
      <c r="G95" t="s">
        <v>82</v>
      </c>
      <c r="H95">
        <v>100</v>
      </c>
      <c r="I95">
        <f t="shared" si="8"/>
        <v>20</v>
      </c>
      <c r="J95" t="s">
        <v>354</v>
      </c>
      <c r="L95" s="8">
        <f t="shared" si="9"/>
        <v>120</v>
      </c>
      <c r="M95" s="76">
        <f t="shared" si="11"/>
        <v>0</v>
      </c>
    </row>
    <row r="96" spans="1:13" ht="14.4">
      <c r="A96" s="75">
        <f t="shared" ca="1" si="6"/>
        <v>43617</v>
      </c>
      <c r="B96" t="s">
        <v>343</v>
      </c>
      <c r="C96">
        <v>1</v>
      </c>
      <c r="D96">
        <v>30</v>
      </c>
      <c r="E96">
        <f t="shared" si="10"/>
        <v>30</v>
      </c>
      <c r="F96">
        <f t="shared" si="7"/>
        <v>30</v>
      </c>
      <c r="G96" t="s">
        <v>352</v>
      </c>
      <c r="H96">
        <v>20</v>
      </c>
      <c r="I96">
        <f t="shared" si="8"/>
        <v>10</v>
      </c>
      <c r="L96" s="8">
        <f t="shared" si="9"/>
        <v>30</v>
      </c>
      <c r="M96" s="76">
        <f t="shared" si="11"/>
        <v>0</v>
      </c>
    </row>
    <row r="97" spans="1:13" ht="14.4">
      <c r="A97" s="75">
        <f t="shared" ca="1" si="6"/>
        <v>43607</v>
      </c>
      <c r="B97" t="s">
        <v>348</v>
      </c>
      <c r="C97">
        <v>6</v>
      </c>
      <c r="D97">
        <v>40</v>
      </c>
      <c r="E97">
        <f t="shared" si="10"/>
        <v>240</v>
      </c>
      <c r="F97">
        <f t="shared" si="7"/>
        <v>240</v>
      </c>
      <c r="G97" t="s">
        <v>349</v>
      </c>
      <c r="H97">
        <v>270</v>
      </c>
      <c r="I97">
        <f t="shared" si="8"/>
        <v>-30</v>
      </c>
      <c r="L97" s="8">
        <f t="shared" si="9"/>
        <v>240</v>
      </c>
      <c r="M97" s="76">
        <f t="shared" si="11"/>
        <v>0</v>
      </c>
    </row>
    <row r="98" spans="1:13" ht="14.4">
      <c r="A98" s="75">
        <f t="shared" ca="1" si="6"/>
        <v>43589</v>
      </c>
      <c r="B98" t="s">
        <v>343</v>
      </c>
      <c r="C98">
        <v>8</v>
      </c>
      <c r="D98">
        <v>30</v>
      </c>
      <c r="E98">
        <f t="shared" si="10"/>
        <v>240</v>
      </c>
      <c r="F98">
        <f t="shared" si="7"/>
        <v>240</v>
      </c>
      <c r="G98" t="s">
        <v>82</v>
      </c>
      <c r="H98">
        <v>420</v>
      </c>
      <c r="I98">
        <f t="shared" si="8"/>
        <v>-180</v>
      </c>
      <c r="L98" s="8">
        <f t="shared" si="9"/>
        <v>240</v>
      </c>
      <c r="M98" s="76">
        <f t="shared" si="11"/>
        <v>0</v>
      </c>
    </row>
    <row r="99" spans="1:13" ht="14.4">
      <c r="A99" s="75">
        <f t="shared" ca="1" si="6"/>
        <v>43603</v>
      </c>
      <c r="B99" t="s">
        <v>406</v>
      </c>
      <c r="C99">
        <v>6</v>
      </c>
      <c r="D99">
        <v>15</v>
      </c>
      <c r="E99">
        <f t="shared" si="10"/>
        <v>90</v>
      </c>
      <c r="F99">
        <f t="shared" si="7"/>
        <v>90</v>
      </c>
      <c r="G99" t="s">
        <v>349</v>
      </c>
      <c r="H99">
        <v>20</v>
      </c>
      <c r="I99">
        <f t="shared" si="8"/>
        <v>70</v>
      </c>
      <c r="L99" s="8">
        <f t="shared" si="9"/>
        <v>90</v>
      </c>
      <c r="M99" s="76">
        <f t="shared" si="11"/>
        <v>0</v>
      </c>
    </row>
    <row r="100" spans="1:13" ht="14.4">
      <c r="A100" s="75">
        <f t="shared" ca="1" si="6"/>
        <v>43601</v>
      </c>
      <c r="B100" t="s">
        <v>351</v>
      </c>
      <c r="C100">
        <v>9</v>
      </c>
      <c r="D100">
        <v>35</v>
      </c>
      <c r="E100">
        <f t="shared" si="10"/>
        <v>315</v>
      </c>
      <c r="F100">
        <f t="shared" si="7"/>
        <v>315</v>
      </c>
      <c r="G100" t="s">
        <v>82</v>
      </c>
      <c r="H100">
        <v>220</v>
      </c>
      <c r="I100">
        <f t="shared" si="8"/>
        <v>95</v>
      </c>
      <c r="L100" s="8">
        <f t="shared" si="9"/>
        <v>315</v>
      </c>
      <c r="M100" s="76">
        <f t="shared" si="11"/>
        <v>0</v>
      </c>
    </row>
    <row r="101" spans="1:13" ht="14.4">
      <c r="A101" s="75">
        <f t="shared" ca="1" si="6"/>
        <v>43591</v>
      </c>
      <c r="B101" t="s">
        <v>405</v>
      </c>
      <c r="C101">
        <v>7</v>
      </c>
      <c r="D101">
        <v>50</v>
      </c>
      <c r="E101">
        <f t="shared" si="10"/>
        <v>350</v>
      </c>
      <c r="F101">
        <f t="shared" si="7"/>
        <v>350</v>
      </c>
      <c r="G101" t="s">
        <v>344</v>
      </c>
      <c r="H101">
        <v>300</v>
      </c>
      <c r="I101">
        <f t="shared" si="8"/>
        <v>50</v>
      </c>
      <c r="L101" s="8">
        <f t="shared" si="9"/>
        <v>350</v>
      </c>
      <c r="M101" s="76">
        <f t="shared" si="11"/>
        <v>0</v>
      </c>
    </row>
    <row r="102" spans="1:13" ht="14.4">
      <c r="A102" s="75">
        <f t="shared" ca="1" si="6"/>
        <v>43589</v>
      </c>
      <c r="B102" t="s">
        <v>343</v>
      </c>
      <c r="C102">
        <v>8</v>
      </c>
      <c r="D102">
        <v>30</v>
      </c>
      <c r="E102">
        <f t="shared" si="10"/>
        <v>240</v>
      </c>
      <c r="F102">
        <f t="shared" si="7"/>
        <v>240</v>
      </c>
      <c r="G102" t="s">
        <v>349</v>
      </c>
      <c r="H102">
        <v>80</v>
      </c>
      <c r="I102">
        <f t="shared" si="8"/>
        <v>160</v>
      </c>
      <c r="L102" s="8">
        <f t="shared" si="9"/>
        <v>240</v>
      </c>
      <c r="M102" s="76">
        <f t="shared" si="11"/>
        <v>0</v>
      </c>
    </row>
    <row r="103" spans="1:13" ht="14.4">
      <c r="A103" s="75">
        <f t="shared" ca="1" si="6"/>
        <v>43579</v>
      </c>
      <c r="B103" t="s">
        <v>405</v>
      </c>
      <c r="C103">
        <v>6</v>
      </c>
      <c r="D103">
        <v>35</v>
      </c>
      <c r="E103">
        <f t="shared" si="10"/>
        <v>210</v>
      </c>
      <c r="F103">
        <f t="shared" si="7"/>
        <v>210</v>
      </c>
      <c r="G103" t="s">
        <v>82</v>
      </c>
      <c r="H103">
        <v>530</v>
      </c>
      <c r="I103">
        <f t="shared" si="8"/>
        <v>-320</v>
      </c>
      <c r="L103" s="8">
        <v>200</v>
      </c>
      <c r="M103" s="76">
        <f t="shared" si="11"/>
        <v>-10</v>
      </c>
    </row>
    <row r="104" spans="1:13" ht="14.4">
      <c r="A104" s="75">
        <f t="shared" ca="1" si="6"/>
        <v>43569</v>
      </c>
      <c r="B104" t="s">
        <v>406</v>
      </c>
      <c r="C104">
        <v>1</v>
      </c>
      <c r="D104">
        <v>50</v>
      </c>
      <c r="E104">
        <f t="shared" si="10"/>
        <v>50</v>
      </c>
      <c r="F104">
        <f t="shared" si="7"/>
        <v>50</v>
      </c>
      <c r="G104" t="s">
        <v>349</v>
      </c>
      <c r="H104">
        <v>770</v>
      </c>
      <c r="I104">
        <f t="shared" si="8"/>
        <v>-720</v>
      </c>
      <c r="L104" s="8">
        <f t="shared" si="9"/>
        <v>50</v>
      </c>
      <c r="M104" s="76">
        <f t="shared" si="11"/>
        <v>0</v>
      </c>
    </row>
    <row r="105" spans="1:13" ht="14.4">
      <c r="A105" s="75">
        <f t="shared" ca="1" si="6"/>
        <v>43567</v>
      </c>
      <c r="B105" t="s">
        <v>406</v>
      </c>
      <c r="C105">
        <v>4</v>
      </c>
      <c r="D105">
        <v>40</v>
      </c>
      <c r="E105">
        <f t="shared" si="10"/>
        <v>160</v>
      </c>
      <c r="F105">
        <f t="shared" si="7"/>
        <v>160</v>
      </c>
      <c r="G105" t="s">
        <v>82</v>
      </c>
      <c r="H105">
        <v>70</v>
      </c>
      <c r="I105">
        <f t="shared" si="8"/>
        <v>90</v>
      </c>
      <c r="L105" s="8">
        <f t="shared" si="9"/>
        <v>160</v>
      </c>
      <c r="M105" s="76">
        <f t="shared" si="11"/>
        <v>0</v>
      </c>
    </row>
    <row r="106" spans="1:13" ht="14.4">
      <c r="A106" s="75">
        <f t="shared" ca="1" si="6"/>
        <v>43549</v>
      </c>
      <c r="B106" t="s">
        <v>351</v>
      </c>
      <c r="C106">
        <v>3</v>
      </c>
      <c r="D106">
        <v>35</v>
      </c>
      <c r="E106">
        <f t="shared" si="10"/>
        <v>105</v>
      </c>
      <c r="F106">
        <f t="shared" si="7"/>
        <v>105</v>
      </c>
      <c r="G106" t="s">
        <v>352</v>
      </c>
      <c r="H106">
        <v>80</v>
      </c>
      <c r="I106">
        <f t="shared" si="8"/>
        <v>25</v>
      </c>
      <c r="L106" s="8">
        <f t="shared" si="9"/>
        <v>105</v>
      </c>
      <c r="M106" s="76">
        <f t="shared" si="11"/>
        <v>0</v>
      </c>
    </row>
    <row r="107" spans="1:13" ht="14.4">
      <c r="A107" s="75">
        <f t="shared" ca="1" si="6"/>
        <v>43539</v>
      </c>
      <c r="B107" t="s">
        <v>343</v>
      </c>
      <c r="C107">
        <v>1</v>
      </c>
      <c r="D107">
        <v>35</v>
      </c>
      <c r="E107">
        <f t="shared" si="10"/>
        <v>35</v>
      </c>
      <c r="F107">
        <f t="shared" si="7"/>
        <v>35</v>
      </c>
      <c r="G107" t="s">
        <v>82</v>
      </c>
      <c r="H107">
        <v>40</v>
      </c>
      <c r="I107">
        <f t="shared" si="8"/>
        <v>-5</v>
      </c>
      <c r="L107" s="8">
        <v>45</v>
      </c>
      <c r="M107" s="76">
        <f t="shared" si="11"/>
        <v>10</v>
      </c>
    </row>
    <row r="108" spans="1:13" ht="14.4">
      <c r="A108" s="75">
        <f t="shared" ca="1" si="6"/>
        <v>43537</v>
      </c>
      <c r="B108" t="s">
        <v>348</v>
      </c>
      <c r="C108">
        <v>3</v>
      </c>
      <c r="D108">
        <v>50</v>
      </c>
      <c r="E108">
        <f t="shared" si="10"/>
        <v>150</v>
      </c>
      <c r="F108">
        <f t="shared" si="7"/>
        <v>150</v>
      </c>
      <c r="G108" t="s">
        <v>82</v>
      </c>
      <c r="H108">
        <v>300</v>
      </c>
      <c r="I108">
        <f t="shared" si="8"/>
        <v>-150</v>
      </c>
      <c r="L108" s="8">
        <f t="shared" si="9"/>
        <v>150</v>
      </c>
      <c r="M108" s="76">
        <f t="shared" si="11"/>
        <v>0</v>
      </c>
    </row>
    <row r="109" spans="1:13" ht="14.4">
      <c r="A109" s="75">
        <f t="shared" ca="1" si="6"/>
        <v>43519</v>
      </c>
      <c r="B109" t="s">
        <v>405</v>
      </c>
      <c r="C109">
        <v>4</v>
      </c>
      <c r="D109">
        <v>40</v>
      </c>
      <c r="E109">
        <f t="shared" si="10"/>
        <v>160</v>
      </c>
      <c r="F109">
        <f t="shared" si="7"/>
        <v>160</v>
      </c>
      <c r="G109" t="s">
        <v>344</v>
      </c>
      <c r="H109">
        <v>150</v>
      </c>
      <c r="I109">
        <f t="shared" si="8"/>
        <v>10</v>
      </c>
      <c r="L109" s="8">
        <f t="shared" si="9"/>
        <v>160</v>
      </c>
      <c r="M109" s="76">
        <f t="shared" si="11"/>
        <v>0</v>
      </c>
    </row>
    <row r="110" spans="1:13" ht="14.4">
      <c r="A110" s="75">
        <f t="shared" ca="1" si="6"/>
        <v>43549</v>
      </c>
      <c r="B110" t="s">
        <v>405</v>
      </c>
      <c r="C110">
        <v>1</v>
      </c>
      <c r="D110">
        <v>30</v>
      </c>
      <c r="E110">
        <f t="shared" si="10"/>
        <v>30</v>
      </c>
      <c r="F110">
        <f t="shared" si="7"/>
        <v>30</v>
      </c>
      <c r="G110" t="s">
        <v>82</v>
      </c>
      <c r="H110">
        <v>20</v>
      </c>
      <c r="I110">
        <f t="shared" si="8"/>
        <v>10</v>
      </c>
      <c r="L110" s="8">
        <f t="shared" si="9"/>
        <v>30</v>
      </c>
      <c r="M110" s="76">
        <f t="shared" si="11"/>
        <v>0</v>
      </c>
    </row>
    <row r="111" spans="1:13" ht="14.4">
      <c r="A111" s="75">
        <f t="shared" ca="1" si="6"/>
        <v>43571</v>
      </c>
      <c r="B111" t="s">
        <v>351</v>
      </c>
      <c r="C111">
        <v>9</v>
      </c>
      <c r="D111">
        <v>50</v>
      </c>
      <c r="E111">
        <f t="shared" si="10"/>
        <v>450</v>
      </c>
      <c r="F111">
        <f t="shared" si="7"/>
        <v>450</v>
      </c>
      <c r="G111" t="s">
        <v>352</v>
      </c>
      <c r="H111">
        <v>400</v>
      </c>
      <c r="I111">
        <f t="shared" si="8"/>
        <v>50</v>
      </c>
      <c r="L111" s="8">
        <f t="shared" si="9"/>
        <v>450</v>
      </c>
      <c r="M111" s="76">
        <f t="shared" si="11"/>
        <v>0</v>
      </c>
    </row>
    <row r="112" spans="1:13" ht="14.4">
      <c r="A112" s="75">
        <f t="shared" ca="1" si="6"/>
        <v>43529</v>
      </c>
      <c r="B112" t="s">
        <v>343</v>
      </c>
      <c r="C112">
        <v>2</v>
      </c>
      <c r="D112">
        <v>40</v>
      </c>
      <c r="E112">
        <f t="shared" si="10"/>
        <v>80</v>
      </c>
      <c r="F112">
        <f t="shared" si="7"/>
        <v>80</v>
      </c>
      <c r="G112" t="s">
        <v>352</v>
      </c>
      <c r="H112">
        <v>140</v>
      </c>
      <c r="I112">
        <f t="shared" si="8"/>
        <v>-60</v>
      </c>
      <c r="L112" s="8">
        <f t="shared" si="9"/>
        <v>80</v>
      </c>
      <c r="M112" s="76">
        <f t="shared" si="11"/>
        <v>0</v>
      </c>
    </row>
    <row r="113" spans="1:13" ht="14.4">
      <c r="A113" s="75">
        <f t="shared" ca="1" si="6"/>
        <v>43511</v>
      </c>
      <c r="B113" t="s">
        <v>343</v>
      </c>
      <c r="C113">
        <v>9</v>
      </c>
      <c r="D113">
        <v>35</v>
      </c>
      <c r="E113">
        <f t="shared" si="10"/>
        <v>315</v>
      </c>
      <c r="F113">
        <f t="shared" si="7"/>
        <v>315</v>
      </c>
      <c r="G113" t="s">
        <v>347</v>
      </c>
      <c r="H113">
        <v>200</v>
      </c>
      <c r="I113">
        <f t="shared" si="8"/>
        <v>115</v>
      </c>
      <c r="L113" s="8">
        <f t="shared" si="9"/>
        <v>315</v>
      </c>
      <c r="M113" s="76">
        <f t="shared" si="11"/>
        <v>0</v>
      </c>
    </row>
    <row r="114" spans="1:13" ht="14.4">
      <c r="A114" s="75">
        <f t="shared" ca="1" si="6"/>
        <v>43541</v>
      </c>
      <c r="B114" t="s">
        <v>406</v>
      </c>
      <c r="C114">
        <v>9</v>
      </c>
      <c r="D114">
        <v>30</v>
      </c>
      <c r="E114">
        <f t="shared" si="10"/>
        <v>270</v>
      </c>
      <c r="F114">
        <f t="shared" si="7"/>
        <v>270</v>
      </c>
      <c r="G114" t="s">
        <v>344</v>
      </c>
      <c r="H114">
        <v>100</v>
      </c>
      <c r="I114">
        <f t="shared" si="8"/>
        <v>170</v>
      </c>
      <c r="J114" t="s">
        <v>407</v>
      </c>
      <c r="L114" s="8">
        <f t="shared" si="9"/>
        <v>270</v>
      </c>
      <c r="M114" s="76">
        <f t="shared" si="11"/>
        <v>0</v>
      </c>
    </row>
    <row r="115" spans="1:13" ht="14.4">
      <c r="A115" s="75">
        <f t="shared" ca="1" si="6"/>
        <v>43491</v>
      </c>
      <c r="B115" t="s">
        <v>348</v>
      </c>
      <c r="C115">
        <v>10</v>
      </c>
      <c r="D115">
        <v>40</v>
      </c>
      <c r="E115">
        <f t="shared" si="10"/>
        <v>400</v>
      </c>
      <c r="F115">
        <f t="shared" si="7"/>
        <v>400</v>
      </c>
      <c r="G115" t="s">
        <v>347</v>
      </c>
      <c r="H115">
        <v>420</v>
      </c>
      <c r="I115">
        <f t="shared" si="8"/>
        <v>-20</v>
      </c>
      <c r="L115" s="8">
        <f t="shared" si="9"/>
        <v>400</v>
      </c>
      <c r="M115" s="76">
        <f t="shared" si="11"/>
        <v>0</v>
      </c>
    </row>
    <row r="116" spans="1:13" ht="14.4">
      <c r="A116" s="75">
        <f t="shared" ca="1" si="6"/>
        <v>43489</v>
      </c>
      <c r="B116" t="s">
        <v>348</v>
      </c>
      <c r="C116">
        <v>6</v>
      </c>
      <c r="D116">
        <v>30</v>
      </c>
      <c r="E116">
        <f t="shared" si="10"/>
        <v>180</v>
      </c>
      <c r="F116">
        <f t="shared" si="7"/>
        <v>180</v>
      </c>
      <c r="G116" t="s">
        <v>344</v>
      </c>
      <c r="H116">
        <v>80</v>
      </c>
      <c r="I116">
        <f t="shared" si="8"/>
        <v>100</v>
      </c>
      <c r="L116" s="8">
        <f t="shared" si="9"/>
        <v>180</v>
      </c>
      <c r="M116" s="76">
        <f t="shared" si="11"/>
        <v>0</v>
      </c>
    </row>
    <row r="117" spans="1:13" ht="14.4">
      <c r="A117" s="75">
        <f t="shared" ca="1" si="6"/>
        <v>43543</v>
      </c>
      <c r="B117" t="s">
        <v>351</v>
      </c>
      <c r="C117">
        <v>1</v>
      </c>
      <c r="D117">
        <v>40</v>
      </c>
      <c r="E117">
        <f t="shared" si="10"/>
        <v>40</v>
      </c>
      <c r="F117">
        <f t="shared" si="7"/>
        <v>40</v>
      </c>
      <c r="G117" t="s">
        <v>344</v>
      </c>
      <c r="H117">
        <v>340</v>
      </c>
      <c r="I117">
        <f t="shared" si="8"/>
        <v>-300</v>
      </c>
      <c r="L117" s="8">
        <f t="shared" si="9"/>
        <v>40</v>
      </c>
      <c r="M117" s="76">
        <f t="shared" si="11"/>
        <v>0</v>
      </c>
    </row>
    <row r="118" spans="1:13" ht="14.4">
      <c r="A118" s="75">
        <f t="shared" ca="1" si="6"/>
        <v>43573</v>
      </c>
      <c r="B118" t="s">
        <v>406</v>
      </c>
      <c r="C118">
        <v>8</v>
      </c>
      <c r="D118">
        <v>30</v>
      </c>
      <c r="E118">
        <f t="shared" si="10"/>
        <v>240</v>
      </c>
      <c r="F118">
        <f t="shared" si="7"/>
        <v>240</v>
      </c>
      <c r="G118" t="s">
        <v>347</v>
      </c>
      <c r="H118">
        <v>120</v>
      </c>
      <c r="I118">
        <f t="shared" si="8"/>
        <v>120</v>
      </c>
      <c r="L118" s="8">
        <f t="shared" si="9"/>
        <v>240</v>
      </c>
      <c r="M118" s="76">
        <f t="shared" si="11"/>
        <v>0</v>
      </c>
    </row>
    <row r="119" spans="1:13" ht="14.4">
      <c r="A119" s="75">
        <f t="shared" ca="1" si="6"/>
        <v>43571</v>
      </c>
      <c r="B119" t="s">
        <v>348</v>
      </c>
      <c r="C119">
        <v>10</v>
      </c>
      <c r="D119">
        <v>15</v>
      </c>
      <c r="E119">
        <f t="shared" si="10"/>
        <v>150</v>
      </c>
      <c r="F119">
        <f t="shared" si="7"/>
        <v>150</v>
      </c>
      <c r="G119" t="s">
        <v>349</v>
      </c>
      <c r="H119">
        <v>120</v>
      </c>
      <c r="I119">
        <f t="shared" si="8"/>
        <v>30</v>
      </c>
      <c r="L119" s="8">
        <f t="shared" si="9"/>
        <v>150</v>
      </c>
      <c r="M119" s="76">
        <f t="shared" si="11"/>
        <v>0</v>
      </c>
    </row>
    <row r="120" spans="1:13" ht="14.4">
      <c r="A120" s="75">
        <f t="shared" ca="1" si="6"/>
        <v>43505</v>
      </c>
      <c r="B120" t="s">
        <v>343</v>
      </c>
      <c r="C120">
        <v>5</v>
      </c>
      <c r="D120">
        <v>30</v>
      </c>
      <c r="E120">
        <f t="shared" si="10"/>
        <v>150</v>
      </c>
      <c r="F120">
        <f t="shared" si="7"/>
        <v>150</v>
      </c>
      <c r="G120" t="s">
        <v>82</v>
      </c>
      <c r="H120">
        <v>300</v>
      </c>
      <c r="I120">
        <f t="shared" si="8"/>
        <v>-150</v>
      </c>
      <c r="L120" s="8">
        <f t="shared" si="9"/>
        <v>150</v>
      </c>
      <c r="M120" s="76">
        <f t="shared" si="11"/>
        <v>0</v>
      </c>
    </row>
    <row r="121" spans="1:13" ht="14.4">
      <c r="A121" s="75">
        <f t="shared" ref="A121:A145" ca="1" si="12">A83-ROW()</f>
        <v>43535</v>
      </c>
      <c r="B121" t="s">
        <v>348</v>
      </c>
      <c r="C121">
        <v>5</v>
      </c>
      <c r="D121">
        <v>40</v>
      </c>
      <c r="E121">
        <f t="shared" si="10"/>
        <v>200</v>
      </c>
      <c r="F121">
        <f t="shared" ref="F121:F145" si="13">E121</f>
        <v>200</v>
      </c>
      <c r="G121" t="s">
        <v>82</v>
      </c>
      <c r="H121">
        <v>100</v>
      </c>
      <c r="I121">
        <f t="shared" ref="I121:I145" si="14">E121-H121</f>
        <v>100</v>
      </c>
      <c r="J121" t="s">
        <v>354</v>
      </c>
      <c r="L121" s="8">
        <f t="shared" si="9"/>
        <v>200</v>
      </c>
      <c r="M121" s="76">
        <f t="shared" si="11"/>
        <v>0</v>
      </c>
    </row>
    <row r="122" spans="1:13" ht="14.4">
      <c r="A122" s="75">
        <f t="shared" ca="1" si="12"/>
        <v>43565</v>
      </c>
      <c r="B122" t="s">
        <v>343</v>
      </c>
      <c r="C122">
        <v>8</v>
      </c>
      <c r="D122">
        <v>30</v>
      </c>
      <c r="E122">
        <f t="shared" si="10"/>
        <v>240</v>
      </c>
      <c r="F122">
        <f t="shared" si="13"/>
        <v>240</v>
      </c>
      <c r="G122" t="s">
        <v>352</v>
      </c>
      <c r="H122">
        <v>20</v>
      </c>
      <c r="I122">
        <f t="shared" si="14"/>
        <v>220</v>
      </c>
      <c r="L122" s="8">
        <f t="shared" si="9"/>
        <v>240</v>
      </c>
      <c r="M122" s="76">
        <f t="shared" si="11"/>
        <v>0</v>
      </c>
    </row>
    <row r="123" spans="1:13" ht="14.4">
      <c r="A123" s="75">
        <f t="shared" ca="1" si="12"/>
        <v>43547</v>
      </c>
      <c r="B123" t="s">
        <v>348</v>
      </c>
      <c r="C123">
        <v>8</v>
      </c>
      <c r="D123">
        <v>40</v>
      </c>
      <c r="E123">
        <f t="shared" si="10"/>
        <v>320</v>
      </c>
      <c r="F123">
        <f t="shared" si="13"/>
        <v>320</v>
      </c>
      <c r="G123" t="s">
        <v>349</v>
      </c>
      <c r="H123">
        <v>270</v>
      </c>
      <c r="I123">
        <f t="shared" si="14"/>
        <v>50</v>
      </c>
      <c r="L123" s="8">
        <f t="shared" si="9"/>
        <v>320</v>
      </c>
      <c r="M123" s="76">
        <f t="shared" si="11"/>
        <v>0</v>
      </c>
    </row>
    <row r="124" spans="1:13" ht="14.4">
      <c r="A124" s="75">
        <f t="shared" ca="1" si="12"/>
        <v>43561</v>
      </c>
      <c r="B124" t="s">
        <v>343</v>
      </c>
      <c r="C124">
        <v>8</v>
      </c>
      <c r="D124">
        <v>30</v>
      </c>
      <c r="E124">
        <f t="shared" si="10"/>
        <v>240</v>
      </c>
      <c r="F124">
        <f t="shared" si="13"/>
        <v>240</v>
      </c>
      <c r="G124" t="s">
        <v>82</v>
      </c>
      <c r="H124">
        <v>420</v>
      </c>
      <c r="I124">
        <f t="shared" si="14"/>
        <v>-180</v>
      </c>
      <c r="L124" s="8">
        <f t="shared" si="9"/>
        <v>240</v>
      </c>
      <c r="M124" s="76">
        <f t="shared" si="11"/>
        <v>0</v>
      </c>
    </row>
    <row r="125" spans="1:13" ht="14.4">
      <c r="A125" s="75">
        <f t="shared" ca="1" si="12"/>
        <v>43487</v>
      </c>
      <c r="B125" t="s">
        <v>406</v>
      </c>
      <c r="C125">
        <v>9</v>
      </c>
      <c r="D125">
        <v>15</v>
      </c>
      <c r="E125">
        <f t="shared" si="10"/>
        <v>135</v>
      </c>
      <c r="F125">
        <f t="shared" si="13"/>
        <v>135</v>
      </c>
      <c r="G125" t="s">
        <v>349</v>
      </c>
      <c r="H125">
        <v>20</v>
      </c>
      <c r="I125">
        <f t="shared" si="14"/>
        <v>115</v>
      </c>
      <c r="L125" s="8">
        <f t="shared" si="9"/>
        <v>135</v>
      </c>
      <c r="M125" s="76">
        <f t="shared" si="11"/>
        <v>0</v>
      </c>
    </row>
    <row r="126" spans="1:13" ht="14.4">
      <c r="A126" s="75">
        <f t="shared" ca="1" si="12"/>
        <v>43477</v>
      </c>
      <c r="B126" t="s">
        <v>351</v>
      </c>
      <c r="C126">
        <v>5</v>
      </c>
      <c r="D126">
        <v>35</v>
      </c>
      <c r="E126">
        <f t="shared" si="10"/>
        <v>175</v>
      </c>
      <c r="F126">
        <f t="shared" si="13"/>
        <v>175</v>
      </c>
      <c r="G126" t="s">
        <v>82</v>
      </c>
      <c r="H126">
        <v>220</v>
      </c>
      <c r="I126">
        <f t="shared" si="14"/>
        <v>-45</v>
      </c>
      <c r="L126" s="8">
        <f t="shared" si="9"/>
        <v>175</v>
      </c>
      <c r="M126" s="76">
        <f t="shared" si="11"/>
        <v>0</v>
      </c>
    </row>
    <row r="127" spans="1:13" ht="14.4">
      <c r="A127" s="75">
        <f t="shared" ca="1" si="12"/>
        <v>43539</v>
      </c>
      <c r="B127" t="s">
        <v>405</v>
      </c>
      <c r="C127">
        <v>8</v>
      </c>
      <c r="D127">
        <v>50</v>
      </c>
      <c r="E127">
        <f t="shared" si="10"/>
        <v>400</v>
      </c>
      <c r="F127">
        <f t="shared" si="13"/>
        <v>400</v>
      </c>
      <c r="G127" t="s">
        <v>344</v>
      </c>
      <c r="H127">
        <v>300</v>
      </c>
      <c r="I127">
        <f t="shared" si="14"/>
        <v>100</v>
      </c>
      <c r="L127" s="8">
        <f t="shared" si="9"/>
        <v>400</v>
      </c>
      <c r="M127" s="76">
        <f t="shared" si="11"/>
        <v>0</v>
      </c>
    </row>
    <row r="128" spans="1:13" ht="14.4">
      <c r="A128" s="75">
        <f t="shared" ca="1" si="12"/>
        <v>43545</v>
      </c>
      <c r="B128" t="s">
        <v>343</v>
      </c>
      <c r="C128">
        <v>1</v>
      </c>
      <c r="D128">
        <v>30</v>
      </c>
      <c r="E128">
        <f t="shared" si="10"/>
        <v>30</v>
      </c>
      <c r="F128">
        <f t="shared" si="13"/>
        <v>30</v>
      </c>
      <c r="G128" t="s">
        <v>349</v>
      </c>
      <c r="H128">
        <v>80</v>
      </c>
      <c r="I128">
        <f t="shared" si="14"/>
        <v>-50</v>
      </c>
      <c r="L128" s="8">
        <f t="shared" si="9"/>
        <v>30</v>
      </c>
      <c r="M128" s="76">
        <f t="shared" si="11"/>
        <v>0</v>
      </c>
    </row>
    <row r="129" spans="1:13" ht="14.4">
      <c r="A129" s="75">
        <f t="shared" ca="1" si="12"/>
        <v>43535</v>
      </c>
      <c r="B129" t="s">
        <v>405</v>
      </c>
      <c r="C129">
        <v>3</v>
      </c>
      <c r="D129">
        <v>35</v>
      </c>
      <c r="E129">
        <f t="shared" si="10"/>
        <v>105</v>
      </c>
      <c r="F129">
        <f t="shared" si="13"/>
        <v>105</v>
      </c>
      <c r="G129" t="s">
        <v>82</v>
      </c>
      <c r="H129">
        <v>530</v>
      </c>
      <c r="I129">
        <f t="shared" si="14"/>
        <v>-425</v>
      </c>
      <c r="L129" s="8">
        <f t="shared" si="9"/>
        <v>105</v>
      </c>
      <c r="M129" s="76">
        <f t="shared" si="11"/>
        <v>0</v>
      </c>
    </row>
    <row r="130" spans="1:13" ht="14.4">
      <c r="A130" s="75">
        <f t="shared" ca="1" si="12"/>
        <v>43461</v>
      </c>
      <c r="B130" t="s">
        <v>406</v>
      </c>
      <c r="C130">
        <v>5</v>
      </c>
      <c r="D130">
        <v>50</v>
      </c>
      <c r="E130">
        <f t="shared" si="10"/>
        <v>250</v>
      </c>
      <c r="F130">
        <f t="shared" si="13"/>
        <v>250</v>
      </c>
      <c r="G130" t="s">
        <v>349</v>
      </c>
      <c r="H130">
        <v>770</v>
      </c>
      <c r="I130">
        <f t="shared" si="14"/>
        <v>-520</v>
      </c>
      <c r="L130" s="8">
        <f t="shared" si="9"/>
        <v>250</v>
      </c>
      <c r="M130" s="76">
        <f t="shared" si="11"/>
        <v>0</v>
      </c>
    </row>
    <row r="131" spans="1:13" ht="14.4">
      <c r="A131" s="75">
        <f t="shared" ca="1" si="12"/>
        <v>43467</v>
      </c>
      <c r="B131" t="s">
        <v>406</v>
      </c>
      <c r="C131">
        <v>2</v>
      </c>
      <c r="D131">
        <v>40</v>
      </c>
      <c r="E131">
        <f t="shared" si="10"/>
        <v>80</v>
      </c>
      <c r="F131">
        <f t="shared" si="13"/>
        <v>80</v>
      </c>
      <c r="G131" t="s">
        <v>82</v>
      </c>
      <c r="H131">
        <v>70</v>
      </c>
      <c r="I131">
        <f t="shared" si="14"/>
        <v>10</v>
      </c>
      <c r="L131" s="8">
        <f t="shared" si="9"/>
        <v>80</v>
      </c>
      <c r="M131" s="76">
        <f t="shared" si="11"/>
        <v>0</v>
      </c>
    </row>
    <row r="132" spans="1:13" ht="14.4">
      <c r="A132" s="75">
        <f t="shared" ca="1" si="12"/>
        <v>43489</v>
      </c>
      <c r="B132" t="s">
        <v>351</v>
      </c>
      <c r="C132">
        <v>9</v>
      </c>
      <c r="D132">
        <v>35</v>
      </c>
      <c r="E132">
        <f t="shared" si="10"/>
        <v>315</v>
      </c>
      <c r="F132">
        <f t="shared" si="13"/>
        <v>315</v>
      </c>
      <c r="G132" t="s">
        <v>352</v>
      </c>
      <c r="H132">
        <v>80</v>
      </c>
      <c r="I132">
        <f t="shared" si="14"/>
        <v>235</v>
      </c>
      <c r="L132" s="8">
        <f t="shared" si="9"/>
        <v>315</v>
      </c>
      <c r="M132" s="76">
        <f t="shared" si="11"/>
        <v>0</v>
      </c>
    </row>
    <row r="133" spans="1:13" ht="14.4">
      <c r="A133" s="75">
        <f t="shared" ca="1" si="12"/>
        <v>43486</v>
      </c>
      <c r="B133" t="s">
        <v>343</v>
      </c>
      <c r="C133">
        <v>4</v>
      </c>
      <c r="D133">
        <v>35</v>
      </c>
      <c r="E133">
        <f t="shared" si="10"/>
        <v>140</v>
      </c>
      <c r="F133">
        <f t="shared" si="13"/>
        <v>140</v>
      </c>
      <c r="G133" t="s">
        <v>82</v>
      </c>
      <c r="H133">
        <v>40</v>
      </c>
      <c r="I133">
        <f t="shared" si="14"/>
        <v>100</v>
      </c>
      <c r="L133" s="8">
        <f>E133</f>
        <v>140</v>
      </c>
      <c r="M133" s="76">
        <f t="shared" si="11"/>
        <v>0</v>
      </c>
    </row>
    <row r="134" spans="1:13" ht="14.4">
      <c r="A134" s="75">
        <f t="shared" ca="1" si="12"/>
        <v>43483</v>
      </c>
      <c r="B134" t="s">
        <v>348</v>
      </c>
      <c r="C134">
        <v>5</v>
      </c>
      <c r="D134">
        <v>50</v>
      </c>
      <c r="E134">
        <f t="shared" si="10"/>
        <v>250</v>
      </c>
      <c r="F134">
        <f t="shared" si="13"/>
        <v>250</v>
      </c>
      <c r="G134" t="s">
        <v>82</v>
      </c>
      <c r="H134">
        <v>300</v>
      </c>
      <c r="I134">
        <f t="shared" si="14"/>
        <v>-50</v>
      </c>
      <c r="L134" s="8">
        <v>260</v>
      </c>
      <c r="M134" s="76">
        <f t="shared" si="11"/>
        <v>10</v>
      </c>
    </row>
    <row r="135" spans="1:13" ht="14.4">
      <c r="A135" s="75">
        <f t="shared" ca="1" si="12"/>
        <v>43472</v>
      </c>
      <c r="B135" t="s">
        <v>405</v>
      </c>
      <c r="C135">
        <v>5</v>
      </c>
      <c r="D135">
        <v>40</v>
      </c>
      <c r="E135">
        <f t="shared" si="10"/>
        <v>200</v>
      </c>
      <c r="F135">
        <f t="shared" si="13"/>
        <v>200</v>
      </c>
      <c r="G135" t="s">
        <v>344</v>
      </c>
      <c r="H135">
        <v>150</v>
      </c>
      <c r="I135">
        <f t="shared" si="14"/>
        <v>50</v>
      </c>
      <c r="L135" s="8">
        <f t="shared" ref="L135:L145" si="15">E135</f>
        <v>200</v>
      </c>
      <c r="M135" s="76">
        <f t="shared" si="11"/>
        <v>0</v>
      </c>
    </row>
    <row r="136" spans="1:13" ht="14.4">
      <c r="A136" s="75">
        <f t="shared" ca="1" si="12"/>
        <v>43453</v>
      </c>
      <c r="B136" t="s">
        <v>405</v>
      </c>
      <c r="C136">
        <v>4</v>
      </c>
      <c r="D136">
        <v>30</v>
      </c>
      <c r="E136">
        <f t="shared" si="10"/>
        <v>120</v>
      </c>
      <c r="F136">
        <f t="shared" si="13"/>
        <v>120</v>
      </c>
      <c r="G136" t="s">
        <v>82</v>
      </c>
      <c r="H136">
        <v>20</v>
      </c>
      <c r="I136">
        <f t="shared" si="14"/>
        <v>100</v>
      </c>
      <c r="L136" s="8">
        <f t="shared" si="15"/>
        <v>120</v>
      </c>
      <c r="M136" s="76">
        <f t="shared" si="11"/>
        <v>0</v>
      </c>
    </row>
    <row r="137" spans="1:13" ht="14.4">
      <c r="A137" s="75">
        <f t="shared" ca="1" si="12"/>
        <v>43466</v>
      </c>
      <c r="B137" t="s">
        <v>351</v>
      </c>
      <c r="C137">
        <v>1</v>
      </c>
      <c r="D137">
        <v>50</v>
      </c>
      <c r="E137">
        <f t="shared" si="10"/>
        <v>50</v>
      </c>
      <c r="F137">
        <f t="shared" si="13"/>
        <v>50</v>
      </c>
      <c r="G137" t="s">
        <v>352</v>
      </c>
      <c r="H137">
        <v>400</v>
      </c>
      <c r="I137">
        <f t="shared" si="14"/>
        <v>-350</v>
      </c>
      <c r="L137" s="8">
        <f t="shared" si="15"/>
        <v>50</v>
      </c>
      <c r="M137" s="76">
        <f t="shared" si="11"/>
        <v>0</v>
      </c>
    </row>
    <row r="138" spans="1:13" ht="14.4">
      <c r="A138" s="75">
        <f t="shared" ca="1" si="12"/>
        <v>43463</v>
      </c>
      <c r="B138" t="s">
        <v>343</v>
      </c>
      <c r="C138">
        <v>7</v>
      </c>
      <c r="D138">
        <v>40</v>
      </c>
      <c r="E138">
        <f t="shared" si="10"/>
        <v>280</v>
      </c>
      <c r="F138">
        <f t="shared" si="13"/>
        <v>280</v>
      </c>
      <c r="G138" t="s">
        <v>352</v>
      </c>
      <c r="H138">
        <v>140</v>
      </c>
      <c r="I138">
        <f t="shared" si="14"/>
        <v>140</v>
      </c>
      <c r="L138" s="8">
        <f t="shared" si="15"/>
        <v>280</v>
      </c>
      <c r="M138" s="76">
        <f t="shared" si="11"/>
        <v>0</v>
      </c>
    </row>
    <row r="139" spans="1:13" ht="14.4">
      <c r="A139" s="75">
        <f t="shared" ca="1" si="12"/>
        <v>43452</v>
      </c>
      <c r="B139" t="s">
        <v>343</v>
      </c>
      <c r="C139">
        <v>3</v>
      </c>
      <c r="D139">
        <v>35</v>
      </c>
      <c r="E139">
        <f t="shared" si="10"/>
        <v>105</v>
      </c>
      <c r="F139">
        <f t="shared" si="13"/>
        <v>105</v>
      </c>
      <c r="G139" t="s">
        <v>347</v>
      </c>
      <c r="H139">
        <v>200</v>
      </c>
      <c r="I139">
        <f t="shared" si="14"/>
        <v>-95</v>
      </c>
      <c r="L139" s="8">
        <f t="shared" si="15"/>
        <v>105</v>
      </c>
      <c r="M139" s="76">
        <f t="shared" si="11"/>
        <v>0</v>
      </c>
    </row>
    <row r="140" spans="1:13" ht="14.4">
      <c r="A140" s="75">
        <f t="shared" ca="1" si="12"/>
        <v>43449</v>
      </c>
      <c r="B140" t="s">
        <v>406</v>
      </c>
      <c r="C140">
        <v>4</v>
      </c>
      <c r="D140">
        <v>30</v>
      </c>
      <c r="E140">
        <f t="shared" si="10"/>
        <v>120</v>
      </c>
      <c r="F140">
        <f t="shared" si="13"/>
        <v>120</v>
      </c>
      <c r="G140" t="s">
        <v>344</v>
      </c>
      <c r="H140">
        <v>100</v>
      </c>
      <c r="I140">
        <f t="shared" si="14"/>
        <v>20</v>
      </c>
      <c r="J140" t="s">
        <v>407</v>
      </c>
      <c r="L140" s="8">
        <v>125</v>
      </c>
      <c r="M140" s="76">
        <f t="shared" si="11"/>
        <v>5</v>
      </c>
    </row>
    <row r="141" spans="1:13" ht="14.4">
      <c r="A141" s="75">
        <f t="shared" ca="1" si="12"/>
        <v>43438</v>
      </c>
      <c r="B141" t="s">
        <v>348</v>
      </c>
      <c r="C141">
        <v>1</v>
      </c>
      <c r="D141">
        <v>40</v>
      </c>
      <c r="E141">
        <f t="shared" si="10"/>
        <v>40</v>
      </c>
      <c r="F141">
        <f t="shared" si="13"/>
        <v>40</v>
      </c>
      <c r="G141" t="s">
        <v>347</v>
      </c>
      <c r="H141">
        <v>420</v>
      </c>
      <c r="I141">
        <f t="shared" si="14"/>
        <v>-380</v>
      </c>
      <c r="L141" s="8">
        <f t="shared" si="15"/>
        <v>40</v>
      </c>
      <c r="M141" s="76">
        <f t="shared" si="11"/>
        <v>0</v>
      </c>
    </row>
    <row r="142" spans="1:13" ht="14.4">
      <c r="A142" s="75">
        <f t="shared" ca="1" si="12"/>
        <v>43427</v>
      </c>
      <c r="B142" t="s">
        <v>348</v>
      </c>
      <c r="C142">
        <v>3</v>
      </c>
      <c r="D142">
        <v>30</v>
      </c>
      <c r="E142">
        <f t="shared" si="10"/>
        <v>90</v>
      </c>
      <c r="F142">
        <f t="shared" si="13"/>
        <v>90</v>
      </c>
      <c r="G142" t="s">
        <v>344</v>
      </c>
      <c r="H142">
        <v>80</v>
      </c>
      <c r="I142">
        <f t="shared" si="14"/>
        <v>10</v>
      </c>
      <c r="L142" s="8">
        <f t="shared" si="15"/>
        <v>90</v>
      </c>
      <c r="M142" s="76">
        <f t="shared" si="11"/>
        <v>0</v>
      </c>
    </row>
    <row r="143" spans="1:13" ht="14.4">
      <c r="A143" s="75">
        <f t="shared" ca="1" si="12"/>
        <v>43424</v>
      </c>
      <c r="B143" t="s">
        <v>351</v>
      </c>
      <c r="C143">
        <v>5</v>
      </c>
      <c r="D143">
        <v>40</v>
      </c>
      <c r="E143">
        <f t="shared" si="10"/>
        <v>200</v>
      </c>
      <c r="F143">
        <f t="shared" si="13"/>
        <v>200</v>
      </c>
      <c r="G143" t="s">
        <v>344</v>
      </c>
      <c r="H143">
        <v>340</v>
      </c>
      <c r="I143">
        <f t="shared" si="14"/>
        <v>-140</v>
      </c>
      <c r="L143" s="8">
        <f t="shared" si="15"/>
        <v>200</v>
      </c>
      <c r="M143" s="76">
        <f t="shared" si="11"/>
        <v>0</v>
      </c>
    </row>
    <row r="144" spans="1:13" ht="14.4">
      <c r="A144" s="75">
        <f t="shared" ca="1" si="12"/>
        <v>43405</v>
      </c>
      <c r="B144" t="s">
        <v>406</v>
      </c>
      <c r="C144">
        <v>3</v>
      </c>
      <c r="D144">
        <v>30</v>
      </c>
      <c r="E144">
        <f t="shared" si="10"/>
        <v>90</v>
      </c>
      <c r="F144">
        <f t="shared" si="13"/>
        <v>90</v>
      </c>
      <c r="G144" t="s">
        <v>347</v>
      </c>
      <c r="H144">
        <v>120</v>
      </c>
      <c r="I144">
        <f t="shared" si="14"/>
        <v>-30</v>
      </c>
      <c r="L144" s="8">
        <f t="shared" si="15"/>
        <v>90</v>
      </c>
      <c r="M144" s="76">
        <f t="shared" si="11"/>
        <v>0</v>
      </c>
    </row>
    <row r="145" spans="1:13" ht="14.4">
      <c r="A145" s="75">
        <f t="shared" ca="1" si="12"/>
        <v>43394</v>
      </c>
      <c r="B145" t="s">
        <v>348</v>
      </c>
      <c r="C145">
        <v>5</v>
      </c>
      <c r="D145">
        <v>15</v>
      </c>
      <c r="E145">
        <f t="shared" si="10"/>
        <v>75</v>
      </c>
      <c r="F145">
        <f t="shared" si="13"/>
        <v>75</v>
      </c>
      <c r="G145" t="s">
        <v>349</v>
      </c>
      <c r="H145">
        <v>120</v>
      </c>
      <c r="I145">
        <f t="shared" si="14"/>
        <v>-45</v>
      </c>
      <c r="L145" s="8">
        <f t="shared" si="15"/>
        <v>75</v>
      </c>
      <c r="M145" s="76">
        <f t="shared" si="11"/>
        <v>0</v>
      </c>
    </row>
    <row r="146" spans="1:13" thickBot="1">
      <c r="B146" t="s">
        <v>7</v>
      </c>
      <c r="C146" s="16">
        <f>SUM(C18:C145)</f>
        <v>630</v>
      </c>
      <c r="D146" s="16">
        <f>SUM(D18:D145)</f>
        <v>4640</v>
      </c>
      <c r="E146" s="16">
        <f>SUM(E18:E145)</f>
        <v>22100</v>
      </c>
      <c r="F146" s="16"/>
      <c r="G146" s="16"/>
      <c r="H146" s="16">
        <f>SUM(H18:H145)</f>
        <v>26280</v>
      </c>
      <c r="I146" s="16">
        <f>SUM(I18:I145)</f>
        <v>-4180</v>
      </c>
      <c r="J146" s="16"/>
      <c r="K146" s="16"/>
      <c r="L146" s="16">
        <f>SUM(L18:L145)</f>
        <v>23593</v>
      </c>
      <c r="M146" s="76"/>
    </row>
    <row r="147" spans="1:13" ht="15" customHeight="1" thickTop="1"/>
  </sheetData>
  <conditionalFormatting sqref="I18:I55">
    <cfRule type="colorScale" priority="11">
      <colorScale>
        <cfvo type="min"/>
        <cfvo type="percentile" val="50"/>
        <cfvo type="max"/>
        <color rgb="FFF8696B"/>
        <color rgb="FFFFEB84"/>
        <color rgb="FF63BE7B"/>
      </colorScale>
    </cfRule>
  </conditionalFormatting>
  <conditionalFormatting sqref="F18:F55">
    <cfRule type="dataBar" priority="10">
      <dataBar showValue="0">
        <cfvo type="min"/>
        <cfvo type="max"/>
        <color rgb="FF008AEF"/>
      </dataBar>
      <extLst>
        <ext xmlns:x14="http://schemas.microsoft.com/office/spreadsheetml/2009/9/main" uri="{B025F937-C7B1-47D3-B67F-A62EFF666E3E}">
          <x14:id>{7E83A81F-A7D3-4C5F-A90A-6C02CB8B3A7E}</x14:id>
        </ext>
      </extLst>
    </cfRule>
  </conditionalFormatting>
  <conditionalFormatting sqref="I56:I93">
    <cfRule type="colorScale" priority="9">
      <colorScale>
        <cfvo type="min"/>
        <cfvo type="percentile" val="50"/>
        <cfvo type="max"/>
        <color rgb="FFF8696B"/>
        <color rgb="FFFFEB84"/>
        <color rgb="FF63BE7B"/>
      </colorScale>
    </cfRule>
  </conditionalFormatting>
  <conditionalFormatting sqref="F56:F93">
    <cfRule type="dataBar" priority="8">
      <dataBar showValue="0">
        <cfvo type="min"/>
        <cfvo type="max"/>
        <color rgb="FF008AEF"/>
      </dataBar>
      <extLst>
        <ext xmlns:x14="http://schemas.microsoft.com/office/spreadsheetml/2009/9/main" uri="{B025F937-C7B1-47D3-B67F-A62EFF666E3E}">
          <x14:id>{C8FEB621-2A04-45D7-A6DD-D11DF6A54E0B}</x14:id>
        </ext>
      </extLst>
    </cfRule>
  </conditionalFormatting>
  <conditionalFormatting sqref="I94:I119">
    <cfRule type="colorScale" priority="7">
      <colorScale>
        <cfvo type="min"/>
        <cfvo type="percentile" val="50"/>
        <cfvo type="max"/>
        <color rgb="FFF8696B"/>
        <color rgb="FFFFEB84"/>
        <color rgb="FF63BE7B"/>
      </colorScale>
    </cfRule>
  </conditionalFormatting>
  <conditionalFormatting sqref="F94:F119">
    <cfRule type="dataBar" priority="6">
      <dataBar showValue="0">
        <cfvo type="min"/>
        <cfvo type="max"/>
        <color rgb="FF008AEF"/>
      </dataBar>
      <extLst>
        <ext xmlns:x14="http://schemas.microsoft.com/office/spreadsheetml/2009/9/main" uri="{B025F937-C7B1-47D3-B67F-A62EFF666E3E}">
          <x14:id>{09074887-3BB5-435F-8330-DF2A8877179A}</x14:id>
        </ext>
      </extLst>
    </cfRule>
  </conditionalFormatting>
  <conditionalFormatting sqref="I120:I145">
    <cfRule type="colorScale" priority="5">
      <colorScale>
        <cfvo type="min"/>
        <cfvo type="percentile" val="50"/>
        <cfvo type="max"/>
        <color rgb="FFF8696B"/>
        <color rgb="FFFFEB84"/>
        <color rgb="FF63BE7B"/>
      </colorScale>
    </cfRule>
  </conditionalFormatting>
  <conditionalFormatting sqref="F120:F145">
    <cfRule type="dataBar" priority="4">
      <dataBar showValue="0">
        <cfvo type="min"/>
        <cfvo type="max"/>
        <color rgb="FF008AEF"/>
      </dataBar>
      <extLst>
        <ext xmlns:x14="http://schemas.microsoft.com/office/spreadsheetml/2009/9/main" uri="{B025F937-C7B1-47D3-B67F-A62EFF666E3E}">
          <x14:id>{6D9F4857-CD1F-442E-9ECA-B373C250E5E9}</x14:id>
        </ext>
      </extLst>
    </cfRule>
  </conditionalFormatting>
  <conditionalFormatting sqref="M18:M145">
    <cfRule type="cellIs" dxfId="15" priority="2" operator="lessThan">
      <formula>0</formula>
    </cfRule>
    <cfRule type="cellIs" dxfId="14" priority="3" operator="greaterThan">
      <formula>0</formula>
    </cfRule>
  </conditionalFormatting>
  <conditionalFormatting sqref="A1">
    <cfRule type="containsText" dxfId="13" priority="1" operator="containsText" text="redo">
      <formula>NOT(ISERROR(SEARCH("redo",A1)))</formula>
    </cfRule>
  </conditionalFormatting>
  <hyperlinks>
    <hyperlink ref="D1" location="Introduction!A1" display="Click here to go to introduction" xr:uid="{D7D017CA-8FB7-4D05-8695-CE1722359B9F}"/>
  </hyperlink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dataBar" id="{7E83A81F-A7D3-4C5F-A90A-6C02CB8B3A7E}">
            <x14:dataBar minLength="0" maxLength="100" border="1" negativeBarBorderColorSameAsPositive="0">
              <x14:cfvo type="autoMin"/>
              <x14:cfvo type="autoMax"/>
              <x14:borderColor rgb="FF008AEF"/>
              <x14:negativeFillColor rgb="FFFF0000"/>
              <x14:negativeBorderColor rgb="FFFF0000"/>
              <x14:axisColor rgb="FF000000"/>
            </x14:dataBar>
          </x14:cfRule>
          <xm:sqref>F18:F55</xm:sqref>
        </x14:conditionalFormatting>
        <x14:conditionalFormatting xmlns:xm="http://schemas.microsoft.com/office/excel/2006/main">
          <x14:cfRule type="dataBar" id="{C8FEB621-2A04-45D7-A6DD-D11DF6A54E0B}">
            <x14:dataBar minLength="0" maxLength="100" border="1" negativeBarBorderColorSameAsPositive="0">
              <x14:cfvo type="autoMin"/>
              <x14:cfvo type="autoMax"/>
              <x14:borderColor rgb="FF008AEF"/>
              <x14:negativeFillColor rgb="FFFF0000"/>
              <x14:negativeBorderColor rgb="FFFF0000"/>
              <x14:axisColor rgb="FF000000"/>
            </x14:dataBar>
          </x14:cfRule>
          <xm:sqref>F56:F93</xm:sqref>
        </x14:conditionalFormatting>
        <x14:conditionalFormatting xmlns:xm="http://schemas.microsoft.com/office/excel/2006/main">
          <x14:cfRule type="dataBar" id="{09074887-3BB5-435F-8330-DF2A8877179A}">
            <x14:dataBar minLength="0" maxLength="100" border="1" negativeBarBorderColorSameAsPositive="0">
              <x14:cfvo type="autoMin"/>
              <x14:cfvo type="autoMax"/>
              <x14:borderColor rgb="FF008AEF"/>
              <x14:negativeFillColor rgb="FFFF0000"/>
              <x14:negativeBorderColor rgb="FFFF0000"/>
              <x14:axisColor rgb="FF000000"/>
            </x14:dataBar>
          </x14:cfRule>
          <xm:sqref>F94:F119</xm:sqref>
        </x14:conditionalFormatting>
        <x14:conditionalFormatting xmlns:xm="http://schemas.microsoft.com/office/excel/2006/main">
          <x14:cfRule type="dataBar" id="{6D9F4857-CD1F-442E-9ECA-B373C250E5E9}">
            <x14:dataBar minLength="0" maxLength="100" border="1" negativeBarBorderColorSameAsPositive="0">
              <x14:cfvo type="autoMin"/>
              <x14:cfvo type="autoMax"/>
              <x14:borderColor rgb="FF008AEF"/>
              <x14:negativeFillColor rgb="FFFF0000"/>
              <x14:negativeBorderColor rgb="FFFF0000"/>
              <x14:axisColor rgb="FF000000"/>
            </x14:dataBar>
          </x14:cfRule>
          <xm:sqref>F120:F145</xm:sqref>
        </x14:conditionalFormatting>
      </x14:conditionalFormatting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8">
    <tabColor theme="8" tint="0.59999389629810485"/>
    <pageSetUpPr fitToPage="1"/>
  </sheetPr>
  <dimension ref="A1:H1"/>
  <sheetViews>
    <sheetView showGridLines="0" workbookViewId="0">
      <selection activeCell="C1" sqref="C1"/>
    </sheetView>
  </sheetViews>
  <sheetFormatPr defaultRowHeight="15" customHeight="1"/>
  <sheetData>
    <row r="1" spans="1:8">
      <c r="A1" s="38" t="s">
        <v>32</v>
      </c>
      <c r="B1" s="4"/>
      <c r="C1" s="4"/>
      <c r="D1" s="18" t="s">
        <v>21</v>
      </c>
      <c r="H1" s="11" t="s">
        <v>530</v>
      </c>
    </row>
  </sheetData>
  <conditionalFormatting sqref="A1">
    <cfRule type="containsText" dxfId="12" priority="1" operator="containsText" text="redo">
      <formula>NOT(ISERROR(SEARCH("redo",A1)))</formula>
    </cfRule>
  </conditionalFormatting>
  <hyperlinks>
    <hyperlink ref="D1" location="Introduction!A1" display="Click here to go to introduction" xr:uid="{1E3072C1-13D1-462A-B71C-3B989C86D7C1}"/>
  </hyperlinks>
  <pageMargins left="0.70866141732283472" right="0.70866141732283472" top="0.74803149606299213" bottom="0.74803149606299213" header="0.31496062992125984" footer="0.31496062992125984"/>
  <pageSetup paperSize="9" orientation="landscape" horizontalDpi="1200" verticalDpi="1200"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D9406A-CBEB-4B8E-93E6-B25A85AFE673}">
  <sheetPr codeName="Sheet17">
    <tabColor theme="6" tint="0.39997558519241921"/>
    <pageSetUpPr fitToPage="1"/>
  </sheetPr>
  <dimension ref="A1:C52"/>
  <sheetViews>
    <sheetView workbookViewId="0">
      <selection activeCell="C1" sqref="C1"/>
    </sheetView>
  </sheetViews>
  <sheetFormatPr defaultRowHeight="15" customHeight="1"/>
  <cols>
    <col min="2" max="2" width="70.6640625" customWidth="1"/>
    <col min="3" max="3" width="87.88671875" customWidth="1"/>
  </cols>
  <sheetData>
    <row r="1" spans="1:3" ht="14.4">
      <c r="A1" s="38" t="s">
        <v>32</v>
      </c>
      <c r="B1" s="10"/>
      <c r="C1" s="18" t="s">
        <v>21</v>
      </c>
    </row>
    <row r="2" spans="1:3" ht="14.4">
      <c r="A2" s="11" t="s">
        <v>630</v>
      </c>
      <c r="B2" s="10"/>
      <c r="C2" s="10"/>
    </row>
    <row r="3" spans="1:3" ht="6.75" customHeight="1">
      <c r="A3" s="59"/>
      <c r="B3" s="12"/>
      <c r="C3" s="12"/>
    </row>
    <row r="4" spans="1:3" ht="14.4">
      <c r="A4" s="1" t="s">
        <v>0</v>
      </c>
    </row>
    <row r="5" spans="1:3" ht="14.4">
      <c r="A5" t="s">
        <v>631</v>
      </c>
      <c r="B5" s="6"/>
      <c r="C5" s="6"/>
    </row>
    <row r="6" spans="1:3" ht="14.4">
      <c r="A6" t="s">
        <v>632</v>
      </c>
      <c r="B6" s="6"/>
      <c r="C6" s="6"/>
    </row>
    <row r="7" spans="1:3" ht="14.4">
      <c r="A7" t="s">
        <v>633</v>
      </c>
      <c r="B7" s="6"/>
      <c r="C7" s="6"/>
    </row>
    <row r="8" spans="1:3" ht="14.4">
      <c r="A8" t="s">
        <v>634</v>
      </c>
      <c r="B8" s="6"/>
      <c r="C8" s="6"/>
    </row>
    <row r="9" spans="1:3" ht="6.75" customHeight="1">
      <c r="A9" s="6"/>
      <c r="B9" s="6"/>
      <c r="C9" s="6"/>
    </row>
    <row r="10" spans="1:3" ht="14.4">
      <c r="A10" s="1" t="s">
        <v>574</v>
      </c>
    </row>
    <row r="11" spans="1:3" ht="14.4">
      <c r="A11" t="s">
        <v>635</v>
      </c>
    </row>
    <row r="12" spans="1:3" ht="14.4">
      <c r="A12" t="s">
        <v>636</v>
      </c>
    </row>
    <row r="13" spans="1:3" ht="14.4">
      <c r="A13" t="s">
        <v>637</v>
      </c>
    </row>
    <row r="14" spans="1:3" ht="14.4">
      <c r="A14" t="s">
        <v>638</v>
      </c>
    </row>
    <row r="15" spans="1:3" ht="14.4">
      <c r="A15" t="s">
        <v>639</v>
      </c>
    </row>
    <row r="16" spans="1:3" ht="6.75" customHeight="1"/>
    <row r="17" spans="1:3" thickBot="1">
      <c r="A17" s="1" t="s">
        <v>640</v>
      </c>
    </row>
    <row r="18" spans="1:3" thickBot="1">
      <c r="A18" s="151" t="s">
        <v>1</v>
      </c>
      <c r="B18" s="152" t="s">
        <v>2</v>
      </c>
      <c r="C18" s="152" t="s">
        <v>3</v>
      </c>
    </row>
    <row r="19" spans="1:3" ht="28.8">
      <c r="A19" s="153"/>
      <c r="B19" s="154" t="s">
        <v>641</v>
      </c>
      <c r="C19" s="155" t="s">
        <v>642</v>
      </c>
    </row>
    <row r="20" spans="1:3" ht="14.25" customHeight="1">
      <c r="A20" s="6">
        <v>1</v>
      </c>
      <c r="B20" s="6" t="s">
        <v>643</v>
      </c>
      <c r="C20" s="6" t="s">
        <v>644</v>
      </c>
    </row>
    <row r="21" spans="1:3" ht="14.4">
      <c r="A21" s="156">
        <v>2</v>
      </c>
      <c r="B21" s="157" t="s">
        <v>645</v>
      </c>
      <c r="C21" s="158"/>
    </row>
    <row r="22" spans="1:3" ht="14.4">
      <c r="A22" s="10">
        <v>3</v>
      </c>
      <c r="B22" s="63" t="s">
        <v>646</v>
      </c>
      <c r="C22" s="12"/>
    </row>
    <row r="23" spans="1:3" ht="14.4">
      <c r="A23" s="159">
        <v>4</v>
      </c>
      <c r="B23" s="148" t="s">
        <v>647</v>
      </c>
      <c r="C23" s="159"/>
    </row>
    <row r="24" spans="1:3" ht="28.8">
      <c r="A24" s="10">
        <v>5</v>
      </c>
      <c r="B24" s="6" t="s">
        <v>648</v>
      </c>
    </row>
    <row r="25" spans="1:3" ht="28.8">
      <c r="A25" s="159">
        <v>6</v>
      </c>
      <c r="B25" s="148" t="s">
        <v>649</v>
      </c>
      <c r="C25" s="148" t="s">
        <v>650</v>
      </c>
    </row>
    <row r="26" spans="1:3" ht="14.4">
      <c r="A26" s="10">
        <v>7</v>
      </c>
      <c r="B26" s="6" t="s">
        <v>651</v>
      </c>
      <c r="C26" s="6" t="s">
        <v>652</v>
      </c>
    </row>
    <row r="27" spans="1:3" ht="14.4">
      <c r="A27" s="156">
        <v>8</v>
      </c>
      <c r="B27" s="148" t="s">
        <v>653</v>
      </c>
      <c r="C27" s="148" t="s">
        <v>654</v>
      </c>
    </row>
    <row r="28" spans="1:3" ht="28.8">
      <c r="A28" s="10">
        <v>9</v>
      </c>
      <c r="B28" s="6" t="s">
        <v>655</v>
      </c>
      <c r="C28" s="6"/>
    </row>
    <row r="29" spans="1:3" ht="14.4">
      <c r="A29" s="160" t="s">
        <v>656</v>
      </c>
      <c r="B29" s="159"/>
      <c r="C29" s="159"/>
    </row>
    <row r="30" spans="1:3" ht="14.4">
      <c r="A30" s="10">
        <v>10</v>
      </c>
      <c r="B30" s="6" t="s">
        <v>657</v>
      </c>
    </row>
    <row r="31" spans="1:3" ht="14.4">
      <c r="A31" s="156">
        <v>11</v>
      </c>
      <c r="B31" s="148" t="s">
        <v>658</v>
      </c>
      <c r="C31" s="159"/>
    </row>
    <row r="32" spans="1:3" ht="14.4">
      <c r="A32" s="10">
        <v>12</v>
      </c>
      <c r="B32" s="6" t="s">
        <v>659</v>
      </c>
      <c r="C32" t="s">
        <v>660</v>
      </c>
    </row>
    <row r="33" spans="1:3" thickBot="1">
      <c r="A33" s="161">
        <v>13</v>
      </c>
      <c r="B33" s="162" t="s">
        <v>661</v>
      </c>
      <c r="C33" s="163" t="s">
        <v>662</v>
      </c>
    </row>
    <row r="34" spans="1:3" ht="5.25" customHeight="1"/>
    <row r="35" spans="1:3" ht="14.4">
      <c r="B35" s="74" t="s">
        <v>663</v>
      </c>
    </row>
    <row r="36" spans="1:3" ht="14.4">
      <c r="B36" s="164" t="s">
        <v>664</v>
      </c>
    </row>
    <row r="37" spans="1:3" ht="14.4">
      <c r="B37" t="s">
        <v>665</v>
      </c>
    </row>
    <row r="38" spans="1:3" ht="14.4">
      <c r="B38" t="s">
        <v>666</v>
      </c>
    </row>
    <row r="39" spans="1:3" ht="14.4">
      <c r="B39" t="s">
        <v>667</v>
      </c>
    </row>
    <row r="40" spans="1:3" ht="5.25" customHeight="1" thickBot="1"/>
    <row r="41" spans="1:3" thickBot="1">
      <c r="A41" s="151" t="s">
        <v>1</v>
      </c>
      <c r="B41" s="152" t="s">
        <v>2</v>
      </c>
      <c r="C41" s="152" t="s">
        <v>3</v>
      </c>
    </row>
    <row r="42" spans="1:3" ht="14.4">
      <c r="A42" s="153">
        <v>1</v>
      </c>
      <c r="B42" s="153" t="s">
        <v>668</v>
      </c>
      <c r="C42" s="153"/>
    </row>
    <row r="43" spans="1:3" ht="14.4">
      <c r="A43">
        <v>2</v>
      </c>
      <c r="B43" t="s">
        <v>669</v>
      </c>
      <c r="C43" t="s">
        <v>670</v>
      </c>
    </row>
    <row r="44" spans="1:3" thickBot="1">
      <c r="A44" s="163">
        <v>3</v>
      </c>
      <c r="B44" s="163" t="s">
        <v>671</v>
      </c>
      <c r="C44" s="163"/>
    </row>
    <row r="46" spans="1:3" thickBot="1">
      <c r="A46" s="5" t="s">
        <v>672</v>
      </c>
    </row>
    <row r="47" spans="1:3" thickBot="1">
      <c r="A47" s="151" t="s">
        <v>1</v>
      </c>
      <c r="B47" s="165" t="s">
        <v>5</v>
      </c>
      <c r="C47" s="152" t="s">
        <v>2</v>
      </c>
    </row>
    <row r="48" spans="1:3" ht="14.4">
      <c r="A48" s="153">
        <v>1</v>
      </c>
      <c r="B48" s="153" t="s">
        <v>673</v>
      </c>
      <c r="C48" s="153" t="s">
        <v>674</v>
      </c>
    </row>
    <row r="49" spans="1:3" ht="14.4">
      <c r="A49">
        <v>2</v>
      </c>
      <c r="B49" t="s">
        <v>675</v>
      </c>
      <c r="C49" t="s">
        <v>676</v>
      </c>
    </row>
    <row r="50" spans="1:3" ht="14.4">
      <c r="A50" s="159">
        <v>3</v>
      </c>
      <c r="B50" s="159" t="s">
        <v>677</v>
      </c>
      <c r="C50" s="159" t="s">
        <v>678</v>
      </c>
    </row>
    <row r="51" spans="1:3" ht="14.4">
      <c r="A51">
        <v>4</v>
      </c>
      <c r="B51" t="s">
        <v>679</v>
      </c>
      <c r="C51" t="s">
        <v>680</v>
      </c>
    </row>
    <row r="52" spans="1:3" ht="43.8" thickBot="1">
      <c r="A52" s="163">
        <v>5</v>
      </c>
      <c r="B52" s="162" t="s">
        <v>681</v>
      </c>
      <c r="C52" s="162" t="s">
        <v>682</v>
      </c>
    </row>
  </sheetData>
  <conditionalFormatting sqref="A1">
    <cfRule type="containsText" dxfId="11" priority="1" operator="containsText" text="redo">
      <formula>NOT(ISERROR(SEARCH("redo",A1)))</formula>
    </cfRule>
  </conditionalFormatting>
  <hyperlinks>
    <hyperlink ref="C1" location="Introduction!A1" display="Click here to go to introduction" xr:uid="{6212EBDF-49C7-400D-B6C0-EF4728982F26}"/>
  </hyperlinks>
  <pageMargins left="0.70866141732283472" right="0.70866141732283472" top="0.74803149606299213" bottom="0.74803149606299213" header="0.31496062992125984" footer="0.31496062992125984"/>
  <pageSetup paperSize="9" scale="60" orientation="landscape" horizontalDpi="1200" verticalDpi="120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E6AED6-C2E6-4BE9-8380-4DA72DDB828F}">
  <sheetPr codeName="Sheet19">
    <tabColor theme="6" tint="0.39997558519241921"/>
    <pageSetUpPr fitToPage="1"/>
  </sheetPr>
  <dimension ref="A1:L29"/>
  <sheetViews>
    <sheetView zoomScaleNormal="100" workbookViewId="0">
      <selection activeCell="D29" sqref="D29"/>
    </sheetView>
  </sheetViews>
  <sheetFormatPr defaultRowHeight="15" customHeight="1"/>
  <cols>
    <col min="1" max="1" width="10" customWidth="1"/>
    <col min="2" max="2" width="13" customWidth="1"/>
    <col min="3" max="3" width="16.6640625" customWidth="1"/>
    <col min="4" max="4" width="20" bestFit="1" customWidth="1"/>
    <col min="5" max="5" width="17.6640625" customWidth="1"/>
    <col min="6" max="6" width="12.5546875" bestFit="1" customWidth="1"/>
    <col min="7" max="8" width="12.5546875" customWidth="1"/>
    <col min="9" max="9" width="24.6640625" customWidth="1"/>
    <col min="10" max="10" width="5.88671875" customWidth="1"/>
    <col min="11" max="11" width="15.88671875" customWidth="1"/>
    <col min="12" max="12" width="16.6640625" customWidth="1"/>
    <col min="13" max="13" width="9.109375" customWidth="1"/>
    <col min="14" max="15" width="8.88671875" customWidth="1"/>
  </cols>
  <sheetData>
    <row r="1" spans="1:12" ht="14.4">
      <c r="A1" s="38" t="s">
        <v>32</v>
      </c>
      <c r="B1" s="10"/>
      <c r="D1" s="18" t="s">
        <v>21</v>
      </c>
      <c r="E1" s="10"/>
      <c r="F1" s="10"/>
      <c r="G1" s="10"/>
      <c r="H1" s="10"/>
      <c r="I1" s="10"/>
      <c r="J1" s="10"/>
      <c r="K1" s="10"/>
      <c r="L1" s="10"/>
    </row>
    <row r="2" spans="1:12" ht="14.4">
      <c r="A2" s="11" t="s">
        <v>683</v>
      </c>
      <c r="B2" s="10"/>
      <c r="C2" s="10"/>
      <c r="F2" s="10"/>
      <c r="G2" s="10"/>
      <c r="H2" s="10"/>
      <c r="I2" s="10"/>
      <c r="J2" s="10"/>
    </row>
    <row r="3" spans="1:12" ht="14.4">
      <c r="A3" s="166" t="s">
        <v>684</v>
      </c>
      <c r="B3" s="166"/>
      <c r="C3" s="166" t="s">
        <v>685</v>
      </c>
      <c r="D3" s="166" t="s">
        <v>686</v>
      </c>
      <c r="E3" s="166" t="s">
        <v>687</v>
      </c>
      <c r="F3" s="166"/>
      <c r="G3" s="166"/>
      <c r="H3" s="166"/>
      <c r="I3" s="10"/>
      <c r="J3" s="10"/>
    </row>
    <row r="4" spans="1:12" ht="3.75" customHeight="1">
      <c r="A4" s="10"/>
      <c r="B4" s="10"/>
      <c r="C4" s="10"/>
      <c r="D4" s="10"/>
      <c r="E4" s="10"/>
      <c r="F4" s="10"/>
      <c r="G4" s="10"/>
      <c r="H4" s="10"/>
      <c r="I4" s="10"/>
      <c r="J4" s="10"/>
    </row>
    <row r="5" spans="1:12" ht="14.4">
      <c r="A5" s="30" t="s">
        <v>1134</v>
      </c>
      <c r="B5" s="30" t="s">
        <v>1133</v>
      </c>
      <c r="C5" s="30" t="s">
        <v>688</v>
      </c>
      <c r="D5" s="30" t="s">
        <v>688</v>
      </c>
      <c r="E5" s="30" t="s">
        <v>1135</v>
      </c>
      <c r="F5" s="30" t="s">
        <v>1135</v>
      </c>
      <c r="G5" s="30" t="s">
        <v>38</v>
      </c>
      <c r="H5" s="30" t="s">
        <v>38</v>
      </c>
      <c r="I5" s="30" t="s">
        <v>689</v>
      </c>
      <c r="J5" s="30"/>
      <c r="K5" s="30" t="s">
        <v>1136</v>
      </c>
    </row>
    <row r="6" spans="1:12" ht="4.5" customHeight="1">
      <c r="A6" s="30"/>
      <c r="B6" s="30"/>
      <c r="C6" s="30"/>
      <c r="D6" s="30"/>
      <c r="E6" s="30"/>
      <c r="F6" s="30"/>
      <c r="G6" s="30"/>
      <c r="H6" s="30"/>
      <c r="I6" s="10"/>
      <c r="J6" s="10"/>
    </row>
    <row r="7" spans="1:12" thickBot="1">
      <c r="A7" s="167" t="s">
        <v>1</v>
      </c>
      <c r="B7" s="167" t="s">
        <v>403</v>
      </c>
      <c r="C7" s="167" t="s">
        <v>690</v>
      </c>
      <c r="D7" s="167" t="s">
        <v>691</v>
      </c>
      <c r="E7" s="167" t="s">
        <v>12</v>
      </c>
      <c r="F7" s="167" t="s">
        <v>692</v>
      </c>
      <c r="G7" s="167" t="s">
        <v>693</v>
      </c>
      <c r="H7" s="167" t="s">
        <v>694</v>
      </c>
      <c r="I7" s="167" t="s">
        <v>342</v>
      </c>
      <c r="J7" s="5"/>
      <c r="K7" s="168" t="s">
        <v>695</v>
      </c>
      <c r="L7" s="169" t="s">
        <v>696</v>
      </c>
    </row>
    <row r="8" spans="1:12" ht="14.4">
      <c r="A8" s="170">
        <v>1</v>
      </c>
      <c r="B8" s="171">
        <v>42202</v>
      </c>
      <c r="C8" s="170" t="s">
        <v>697</v>
      </c>
      <c r="D8" s="170" t="s">
        <v>698</v>
      </c>
      <c r="E8" s="172">
        <v>500</v>
      </c>
      <c r="F8" s="170">
        <v>4</v>
      </c>
      <c r="G8" s="172">
        <f>F8*E8</f>
        <v>2000</v>
      </c>
      <c r="H8" s="172">
        <f ca="1">TODAY()-B8</f>
        <v>1577</v>
      </c>
      <c r="I8" s="172" t="s">
        <v>699</v>
      </c>
      <c r="J8" s="307"/>
      <c r="K8" s="173" t="s">
        <v>697</v>
      </c>
      <c r="L8" s="174" t="s">
        <v>698</v>
      </c>
    </row>
    <row r="9" spans="1:12" ht="14.4">
      <c r="A9" s="175">
        <v>2</v>
      </c>
      <c r="B9" s="176">
        <v>42198</v>
      </c>
      <c r="C9" s="175" t="s">
        <v>700</v>
      </c>
      <c r="D9" s="175" t="s">
        <v>701</v>
      </c>
      <c r="E9" s="177">
        <v>1500</v>
      </c>
      <c r="F9" s="175">
        <v>1</v>
      </c>
      <c r="G9" s="177">
        <f t="shared" ref="G9:G17" si="0">F9*E9</f>
        <v>1500</v>
      </c>
      <c r="H9" s="177">
        <f t="shared" ref="H9:H17" ca="1" si="1">TODAY()-B9</f>
        <v>1581</v>
      </c>
      <c r="I9" s="177"/>
      <c r="J9" s="307"/>
      <c r="K9" s="178" t="s">
        <v>700</v>
      </c>
      <c r="L9" s="179" t="s">
        <v>318</v>
      </c>
    </row>
    <row r="10" spans="1:12" ht="14.4">
      <c r="A10" s="175">
        <v>3</v>
      </c>
      <c r="B10" s="176">
        <v>42247</v>
      </c>
      <c r="C10" s="180" t="s">
        <v>702</v>
      </c>
      <c r="D10" s="175" t="s">
        <v>701</v>
      </c>
      <c r="E10" s="177">
        <v>500</v>
      </c>
      <c r="F10" s="175">
        <v>3</v>
      </c>
      <c r="G10" s="177">
        <f t="shared" si="0"/>
        <v>1500</v>
      </c>
      <c r="H10" s="177">
        <f t="shared" ca="1" si="1"/>
        <v>1532</v>
      </c>
      <c r="I10" s="177"/>
      <c r="J10" s="307"/>
      <c r="K10" s="181" t="s">
        <v>703</v>
      </c>
      <c r="L10" s="182" t="s">
        <v>701</v>
      </c>
    </row>
    <row r="11" spans="1:12" ht="14.4">
      <c r="A11" s="175">
        <v>4</v>
      </c>
      <c r="B11" s="183" t="s">
        <v>704</v>
      </c>
      <c r="C11" s="180" t="s">
        <v>703</v>
      </c>
      <c r="D11" s="175" t="s">
        <v>705</v>
      </c>
      <c r="E11" s="177">
        <v>-800</v>
      </c>
      <c r="F11" s="175">
        <v>30</v>
      </c>
      <c r="G11" s="177">
        <f t="shared" si="0"/>
        <v>-24000</v>
      </c>
      <c r="H11" s="177" t="e">
        <f t="shared" ca="1" si="1"/>
        <v>#VALUE!</v>
      </c>
      <c r="I11" s="177"/>
      <c r="J11" s="307"/>
      <c r="K11" s="178" t="s">
        <v>706</v>
      </c>
      <c r="L11" s="179" t="s">
        <v>705</v>
      </c>
    </row>
    <row r="12" spans="1:12" ht="14.4">
      <c r="A12" s="175">
        <v>5</v>
      </c>
      <c r="B12" s="176">
        <v>42261</v>
      </c>
      <c r="C12" s="180" t="s">
        <v>697</v>
      </c>
      <c r="D12" s="175" t="s">
        <v>707</v>
      </c>
      <c r="E12" s="177">
        <v>800</v>
      </c>
      <c r="F12" s="175">
        <v>1</v>
      </c>
      <c r="G12" s="177">
        <f t="shared" si="0"/>
        <v>800</v>
      </c>
      <c r="H12" s="177">
        <f t="shared" ca="1" si="1"/>
        <v>1518</v>
      </c>
      <c r="I12" s="177"/>
      <c r="J12" s="307"/>
      <c r="K12" s="181" t="s">
        <v>708</v>
      </c>
      <c r="L12" s="182" t="s">
        <v>707</v>
      </c>
    </row>
    <row r="13" spans="1:12" ht="14.4">
      <c r="A13" s="175">
        <v>6</v>
      </c>
      <c r="B13" s="176">
        <v>42260</v>
      </c>
      <c r="C13" s="180" t="s">
        <v>708</v>
      </c>
      <c r="D13" s="175" t="s">
        <v>705</v>
      </c>
      <c r="E13" s="177">
        <v>1500</v>
      </c>
      <c r="F13" s="175">
        <v>4</v>
      </c>
      <c r="G13" s="177">
        <f t="shared" si="0"/>
        <v>6000</v>
      </c>
      <c r="H13" s="177">
        <f t="shared" ca="1" si="1"/>
        <v>1519</v>
      </c>
      <c r="I13" s="177" t="s">
        <v>709</v>
      </c>
      <c r="J13" s="307"/>
      <c r="K13" s="184"/>
      <c r="L13" s="185" t="s">
        <v>710</v>
      </c>
    </row>
    <row r="14" spans="1:12" ht="14.4">
      <c r="A14" s="175">
        <v>7</v>
      </c>
      <c r="B14" s="183" t="s">
        <v>711</v>
      </c>
      <c r="C14" s="180" t="s">
        <v>712</v>
      </c>
      <c r="D14" s="175" t="s">
        <v>710</v>
      </c>
      <c r="E14" s="177">
        <v>1000</v>
      </c>
      <c r="F14" s="175">
        <v>3</v>
      </c>
      <c r="G14" s="177">
        <f t="shared" si="0"/>
        <v>3000</v>
      </c>
      <c r="H14" s="177" t="e">
        <f t="shared" ca="1" si="1"/>
        <v>#VALUE!</v>
      </c>
      <c r="I14" s="177"/>
      <c r="J14" s="307"/>
    </row>
    <row r="15" spans="1:12" ht="14.4">
      <c r="A15" s="175">
        <v>8</v>
      </c>
      <c r="B15" s="176">
        <v>42262</v>
      </c>
      <c r="C15" s="180"/>
      <c r="D15" s="175" t="s">
        <v>318</v>
      </c>
      <c r="E15" s="177">
        <v>800</v>
      </c>
      <c r="F15" s="175">
        <v>5</v>
      </c>
      <c r="G15" s="177">
        <f t="shared" si="0"/>
        <v>4000</v>
      </c>
      <c r="H15" s="177">
        <f t="shared" ca="1" si="1"/>
        <v>1517</v>
      </c>
      <c r="I15" s="177"/>
      <c r="J15" s="307"/>
    </row>
    <row r="16" spans="1:12" ht="14.4">
      <c r="A16" s="175">
        <v>9</v>
      </c>
      <c r="B16" s="176">
        <v>42234</v>
      </c>
      <c r="C16" s="180"/>
      <c r="D16" s="175" t="s">
        <v>707</v>
      </c>
      <c r="E16" s="177">
        <v>1500</v>
      </c>
      <c r="F16" s="175">
        <v>4</v>
      </c>
      <c r="G16" s="177">
        <f t="shared" si="0"/>
        <v>6000</v>
      </c>
      <c r="H16" s="177">
        <f t="shared" ca="1" si="1"/>
        <v>1545</v>
      </c>
      <c r="I16" s="177" t="s">
        <v>713</v>
      </c>
      <c r="J16" s="307"/>
    </row>
    <row r="17" spans="1:10" ht="14.4">
      <c r="A17" s="186">
        <v>10</v>
      </c>
      <c r="B17" s="187">
        <v>42231</v>
      </c>
      <c r="C17" s="188"/>
      <c r="D17" s="186"/>
      <c r="E17" s="189">
        <v>500</v>
      </c>
      <c r="F17" s="186">
        <v>2</v>
      </c>
      <c r="G17" s="189">
        <f t="shared" si="0"/>
        <v>1000</v>
      </c>
      <c r="H17" s="189">
        <f t="shared" ca="1" si="1"/>
        <v>1548</v>
      </c>
      <c r="I17" s="189"/>
      <c r="J17" s="307"/>
    </row>
    <row r="18" spans="1:10" ht="3.75" customHeight="1"/>
    <row r="19" spans="1:10" thickBot="1">
      <c r="A19" s="5"/>
      <c r="E19" s="8" t="s">
        <v>7</v>
      </c>
      <c r="G19" s="16">
        <f>SUM(G8:G17)</f>
        <v>1800</v>
      </c>
      <c r="H19" s="16" t="e">
        <f ca="1">SUM(H8:H17)</f>
        <v>#VALUE!</v>
      </c>
    </row>
    <row r="20" spans="1:10" thickTop="1">
      <c r="A20" s="5" t="s">
        <v>1409</v>
      </c>
      <c r="E20" s="8"/>
      <c r="G20" s="10"/>
      <c r="H20" s="10"/>
    </row>
    <row r="21" spans="1:10" ht="15" customHeight="1">
      <c r="A21" t="s">
        <v>689</v>
      </c>
      <c r="B21" t="s">
        <v>688</v>
      </c>
      <c r="C21" t="s">
        <v>1133</v>
      </c>
      <c r="D21" t="s">
        <v>688</v>
      </c>
      <c r="E21" t="s">
        <v>688</v>
      </c>
    </row>
    <row r="22" spans="1:10" ht="15" customHeight="1">
      <c r="G22" s="8" t="s">
        <v>1136</v>
      </c>
    </row>
    <row r="23" spans="1:10" ht="15" customHeight="1">
      <c r="A23" s="413" t="s">
        <v>573</v>
      </c>
      <c r="B23" s="414" t="s">
        <v>715</v>
      </c>
      <c r="C23" s="414" t="s">
        <v>716</v>
      </c>
      <c r="D23" s="414" t="s">
        <v>627</v>
      </c>
      <c r="E23" s="415" t="s">
        <v>717</v>
      </c>
      <c r="G23" s="368" t="s">
        <v>627</v>
      </c>
    </row>
    <row r="24" spans="1:10" ht="15" customHeight="1">
      <c r="A24" s="416"/>
      <c r="B24" s="417"/>
      <c r="C24" s="417"/>
      <c r="D24" s="417"/>
      <c r="E24" s="418"/>
      <c r="G24" t="s">
        <v>628</v>
      </c>
    </row>
    <row r="25" spans="1:10" ht="15" customHeight="1">
      <c r="A25" s="416"/>
      <c r="B25" s="417"/>
      <c r="C25" s="417"/>
      <c r="D25" s="417"/>
      <c r="E25" s="418"/>
      <c r="G25" t="s">
        <v>629</v>
      </c>
    </row>
    <row r="26" spans="1:10" ht="15" customHeight="1">
      <c r="A26" s="416"/>
      <c r="B26" s="417"/>
      <c r="C26" s="417"/>
      <c r="D26" s="417"/>
      <c r="E26" s="418"/>
    </row>
    <row r="27" spans="1:10" ht="15" customHeight="1">
      <c r="A27" s="416"/>
      <c r="B27" s="417"/>
      <c r="C27" s="417"/>
      <c r="D27" s="417"/>
      <c r="E27" s="418"/>
      <c r="G27" s="368" t="s">
        <v>1410</v>
      </c>
    </row>
    <row r="28" spans="1:10" ht="15" customHeight="1">
      <c r="A28" s="416"/>
      <c r="B28" s="417"/>
      <c r="C28" s="417"/>
      <c r="D28" s="417"/>
      <c r="E28" s="418"/>
      <c r="G28" t="s">
        <v>612</v>
      </c>
    </row>
    <row r="29" spans="1:10" ht="15" customHeight="1">
      <c r="A29" s="419"/>
      <c r="B29" s="420"/>
      <c r="C29" s="420"/>
      <c r="D29" s="420"/>
      <c r="E29" s="421"/>
      <c r="G29" t="s">
        <v>613</v>
      </c>
    </row>
  </sheetData>
  <conditionalFormatting sqref="A5:K5">
    <cfRule type="containsText" dxfId="10" priority="1" operator="containsText" text="Free type">
      <formula>NOT(ISERROR(SEARCH("Free type",A5)))</formula>
    </cfRule>
    <cfRule type="containsText" dxfId="9" priority="2" operator="containsText" text="Fixed">
      <formula>NOT(ISERROR(SEARCH("Fixed",A5)))</formula>
    </cfRule>
    <cfRule type="containsText" dxfId="8" priority="5" operator="containsText" text="choose">
      <formula>NOT(ISERROR(SEARCH("choose",A5)))</formula>
    </cfRule>
    <cfRule type="containsText" dxfId="7" priority="7" operator="containsText" text="Formula">
      <formula>NOT(ISERROR(SEARCH("Formula",A5)))</formula>
    </cfRule>
  </conditionalFormatting>
  <conditionalFormatting sqref="A1">
    <cfRule type="containsText" dxfId="6" priority="4" operator="containsText" text="redo">
      <formula>NOT(ISERROR(SEARCH("redo",A1)))</formula>
    </cfRule>
  </conditionalFormatting>
  <dataValidations count="1">
    <dataValidation type="list" allowBlank="1" showInputMessage="1" showErrorMessage="1" errorTitle="You look fat today" error="You look fat today. Lose some weight and try again." sqref="D8:D17" xr:uid="{E625C8E6-8F8C-4C34-BD4B-6E1FCF6EBA53}">
      <formula1>$L$8:$L$13</formula1>
    </dataValidation>
  </dataValidations>
  <hyperlinks>
    <hyperlink ref="D1" location="Introduction!A1" display="Click here to go to introduction" xr:uid="{576CF53C-1EA7-4D8E-972A-E01A5AF987CA}"/>
  </hyperlinks>
  <pageMargins left="0.70866141732283472" right="0.70866141732283472" top="0.74803149606299213" bottom="0.74803149606299213" header="0.31496062992125984" footer="0.31496062992125984"/>
  <pageSetup paperSize="9" scale="70" orientation="landscape" horizontalDpi="1200" verticalDpi="1200"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DFAE6C-77E5-4F79-81CA-6CC63D08B19F}">
  <sheetPr codeName="Sheet20">
    <tabColor theme="6" tint="0.39997558519241921"/>
    <pageSetUpPr fitToPage="1"/>
  </sheetPr>
  <dimension ref="A1:U3403"/>
  <sheetViews>
    <sheetView zoomScale="115" zoomScaleNormal="115" workbookViewId="0">
      <selection activeCell="C1" sqref="C1"/>
    </sheetView>
  </sheetViews>
  <sheetFormatPr defaultColWidth="9.109375" defaultRowHeight="14.4" customHeight="1" outlineLevelCol="1"/>
  <cols>
    <col min="1" max="1" width="21.5546875" customWidth="1"/>
    <col min="2" max="2" width="12.33203125" customWidth="1"/>
    <col min="4" max="4" width="12.109375" customWidth="1"/>
    <col min="6" max="6" width="9.88671875" bestFit="1" customWidth="1"/>
    <col min="8" max="8" width="11.88671875" customWidth="1"/>
    <col min="9" max="9" width="2.5546875" customWidth="1"/>
    <col min="10" max="10" width="15" customWidth="1"/>
    <col min="11" max="11" width="3.33203125" customWidth="1"/>
    <col min="12" max="16" width="9.109375" hidden="1" customWidth="1" outlineLevel="1"/>
    <col min="17" max="20" width="9.88671875" hidden="1" customWidth="1" outlineLevel="1"/>
    <col min="21" max="21" width="9.109375" collapsed="1"/>
  </cols>
  <sheetData>
    <row r="1" spans="1:20">
      <c r="A1" s="1" t="s">
        <v>718</v>
      </c>
      <c r="C1" s="18" t="s">
        <v>21</v>
      </c>
    </row>
    <row r="3" spans="1:20" ht="43.2">
      <c r="A3" s="190" t="s">
        <v>535</v>
      </c>
      <c r="B3" s="191" t="s">
        <v>719</v>
      </c>
      <c r="C3" s="191" t="s">
        <v>501</v>
      </c>
      <c r="D3" s="191" t="s">
        <v>720</v>
      </c>
      <c r="E3" s="191" t="s">
        <v>721</v>
      </c>
      <c r="F3" s="191" t="s">
        <v>722</v>
      </c>
      <c r="G3" s="191" t="s">
        <v>723</v>
      </c>
      <c r="H3" s="192" t="s">
        <v>403</v>
      </c>
      <c r="J3" s="193" t="s">
        <v>724</v>
      </c>
      <c r="L3" s="5" t="s">
        <v>501</v>
      </c>
      <c r="M3" s="5" t="s">
        <v>719</v>
      </c>
      <c r="N3" s="5" t="s">
        <v>720</v>
      </c>
      <c r="O3" s="5" t="s">
        <v>721</v>
      </c>
      <c r="P3" s="5"/>
      <c r="Q3" s="164" t="s">
        <v>725</v>
      </c>
      <c r="R3" s="164" t="s">
        <v>726</v>
      </c>
      <c r="S3" s="164" t="s">
        <v>727</v>
      </c>
      <c r="T3" s="164" t="s">
        <v>728</v>
      </c>
    </row>
    <row r="4" spans="1:20">
      <c r="A4" s="83" t="s">
        <v>729</v>
      </c>
      <c r="B4" s="194" t="s">
        <v>730</v>
      </c>
      <c r="C4" s="194" t="s">
        <v>731</v>
      </c>
      <c r="D4" s="194" t="s">
        <v>732</v>
      </c>
      <c r="E4" s="194" t="s">
        <v>28</v>
      </c>
      <c r="F4" s="195">
        <v>30000</v>
      </c>
      <c r="G4" s="194">
        <f>'Drop downs XTRA'!$F4*2</f>
        <v>60000</v>
      </c>
      <c r="H4" s="196">
        <v>42105</v>
      </c>
      <c r="J4" s="5" t="s">
        <v>733</v>
      </c>
      <c r="L4" t="s">
        <v>734</v>
      </c>
      <c r="M4" t="s">
        <v>730</v>
      </c>
      <c r="N4" t="s">
        <v>732</v>
      </c>
      <c r="O4" t="s">
        <v>28</v>
      </c>
      <c r="Q4" t="str">
        <f t="shared" ref="Q4:Q67" si="0">IF(COUNTA(A4:H4)=8,"OK",$Q$3)</f>
        <v>OK</v>
      </c>
      <c r="R4" t="str">
        <f t="shared" ref="R4:R67" si="1">IF(AND(D4="Gov",C4="HP"),$R$3,"OK")</f>
        <v>OK</v>
      </c>
      <c r="S4" t="str">
        <f t="shared" ref="S4:S67" si="2">IF(G4=F4*2,"OK",$S$3)</f>
        <v>OK</v>
      </c>
      <c r="T4" t="str">
        <f t="shared" ref="T4:T67" si="3">IF(AND(E4="Income",F4&lt;=0),$T$3,"OK")</f>
        <v>OK</v>
      </c>
    </row>
    <row r="5" spans="1:20">
      <c r="A5" s="82" t="s">
        <v>735</v>
      </c>
      <c r="B5" s="197" t="s">
        <v>730</v>
      </c>
      <c r="C5" s="197" t="s">
        <v>504</v>
      </c>
      <c r="D5" s="198" t="s">
        <v>736</v>
      </c>
      <c r="E5" s="197" t="s">
        <v>28</v>
      </c>
      <c r="F5" s="199">
        <v>16000</v>
      </c>
      <c r="G5" s="197">
        <f>'Drop downs XTRA'!$F5*2</f>
        <v>32000</v>
      </c>
      <c r="H5" s="200">
        <v>42296</v>
      </c>
      <c r="J5" s="5" t="s">
        <v>737</v>
      </c>
      <c r="L5" t="s">
        <v>731</v>
      </c>
      <c r="M5" t="s">
        <v>738</v>
      </c>
      <c r="N5" t="s">
        <v>739</v>
      </c>
      <c r="O5" t="s">
        <v>740</v>
      </c>
      <c r="Q5" t="str">
        <f t="shared" si="0"/>
        <v>OK</v>
      </c>
      <c r="R5" t="str">
        <f t="shared" si="1"/>
        <v>OK</v>
      </c>
      <c r="S5" t="str">
        <f t="shared" si="2"/>
        <v>OK</v>
      </c>
      <c r="T5" t="str">
        <f t="shared" si="3"/>
        <v>OK</v>
      </c>
    </row>
    <row r="6" spans="1:20">
      <c r="A6" s="83" t="s">
        <v>741</v>
      </c>
      <c r="B6" s="194" t="s">
        <v>730</v>
      </c>
      <c r="C6" s="194" t="s">
        <v>504</v>
      </c>
      <c r="D6" s="194" t="s">
        <v>739</v>
      </c>
      <c r="E6" s="194" t="s">
        <v>28</v>
      </c>
      <c r="F6" s="195">
        <v>20000</v>
      </c>
      <c r="G6" s="194">
        <f>'Drop downs XTRA'!$F6*2</f>
        <v>40000</v>
      </c>
      <c r="H6" s="196">
        <v>42262</v>
      </c>
      <c r="J6" s="5" t="s">
        <v>742</v>
      </c>
      <c r="L6" t="s">
        <v>743</v>
      </c>
      <c r="M6" t="s">
        <v>744</v>
      </c>
      <c r="N6" t="s">
        <v>494</v>
      </c>
      <c r="O6" t="s">
        <v>745</v>
      </c>
      <c r="Q6" t="str">
        <f t="shared" si="0"/>
        <v>OK</v>
      </c>
      <c r="R6" t="str">
        <f t="shared" si="1"/>
        <v>OK</v>
      </c>
      <c r="S6" t="str">
        <f t="shared" si="2"/>
        <v>OK</v>
      </c>
      <c r="T6" t="str">
        <f t="shared" si="3"/>
        <v>OK</v>
      </c>
    </row>
    <row r="7" spans="1:20">
      <c r="A7" s="82" t="s">
        <v>746</v>
      </c>
      <c r="B7" s="197" t="s">
        <v>730</v>
      </c>
      <c r="C7" s="197" t="s">
        <v>734</v>
      </c>
      <c r="D7" s="197" t="s">
        <v>494</v>
      </c>
      <c r="E7" s="197" t="s">
        <v>28</v>
      </c>
      <c r="F7" s="199">
        <v>22000</v>
      </c>
      <c r="G7" s="197">
        <f>'Drop downs XTRA'!$F7*2</f>
        <v>44000</v>
      </c>
      <c r="H7" s="200">
        <v>42511</v>
      </c>
      <c r="J7" s="5" t="s">
        <v>747</v>
      </c>
      <c r="L7" t="s">
        <v>502</v>
      </c>
      <c r="M7" t="s">
        <v>748</v>
      </c>
      <c r="N7" t="s">
        <v>749</v>
      </c>
      <c r="Q7" t="str">
        <f t="shared" si="0"/>
        <v>OK</v>
      </c>
      <c r="R7" t="str">
        <f t="shared" si="1"/>
        <v>OK</v>
      </c>
      <c r="S7" t="str">
        <f t="shared" si="2"/>
        <v>OK</v>
      </c>
      <c r="T7" t="str">
        <f t="shared" si="3"/>
        <v>OK</v>
      </c>
    </row>
    <row r="8" spans="1:20">
      <c r="A8" s="83" t="s">
        <v>729</v>
      </c>
      <c r="B8" s="194" t="s">
        <v>738</v>
      </c>
      <c r="C8" s="194" t="s">
        <v>731</v>
      </c>
      <c r="D8" s="194" t="s">
        <v>739</v>
      </c>
      <c r="E8" s="194" t="s">
        <v>28</v>
      </c>
      <c r="F8" s="195">
        <v>26000</v>
      </c>
      <c r="G8" s="194">
        <f>'Drop downs XTRA'!$F8*2</f>
        <v>52000</v>
      </c>
      <c r="H8" s="196">
        <v>42222</v>
      </c>
      <c r="L8" t="s">
        <v>750</v>
      </c>
      <c r="N8" t="s">
        <v>751</v>
      </c>
      <c r="Q8" t="str">
        <f t="shared" si="0"/>
        <v>OK</v>
      </c>
      <c r="R8" t="str">
        <f t="shared" si="1"/>
        <v>Check Gov &amp; HP</v>
      </c>
      <c r="S8" t="str">
        <f t="shared" si="2"/>
        <v>OK</v>
      </c>
      <c r="T8" t="str">
        <f t="shared" si="3"/>
        <v>OK</v>
      </c>
    </row>
    <row r="9" spans="1:20">
      <c r="A9" s="82" t="s">
        <v>735</v>
      </c>
      <c r="B9" s="197" t="s">
        <v>738</v>
      </c>
      <c r="C9" s="197" t="s">
        <v>731</v>
      </c>
      <c r="D9" s="197" t="s">
        <v>732</v>
      </c>
      <c r="E9" s="197" t="s">
        <v>28</v>
      </c>
      <c r="F9" s="199">
        <v>10000</v>
      </c>
      <c r="G9" s="197">
        <f>'Drop downs XTRA'!$F9*2</f>
        <v>20000</v>
      </c>
      <c r="H9" s="200">
        <v>42431</v>
      </c>
      <c r="L9" t="s">
        <v>504</v>
      </c>
      <c r="N9" t="s">
        <v>752</v>
      </c>
      <c r="Q9" t="str">
        <f t="shared" si="0"/>
        <v>OK</v>
      </c>
      <c r="R9" t="str">
        <f t="shared" si="1"/>
        <v>OK</v>
      </c>
      <c r="S9" t="str">
        <f t="shared" si="2"/>
        <v>OK</v>
      </c>
      <c r="T9" t="str">
        <f t="shared" si="3"/>
        <v>OK</v>
      </c>
    </row>
    <row r="10" spans="1:20">
      <c r="A10" s="83" t="s">
        <v>741</v>
      </c>
      <c r="B10" s="194" t="s">
        <v>738</v>
      </c>
      <c r="C10" s="194" t="s">
        <v>734</v>
      </c>
      <c r="D10" s="194" t="s">
        <v>749</v>
      </c>
      <c r="E10" s="194" t="s">
        <v>28</v>
      </c>
      <c r="F10" s="195">
        <v>16000</v>
      </c>
      <c r="G10" s="194">
        <f>'Drop downs XTRA'!$F10*2</f>
        <v>32000</v>
      </c>
      <c r="H10" s="196">
        <v>42604</v>
      </c>
      <c r="L10" t="s">
        <v>753</v>
      </c>
      <c r="N10" t="s">
        <v>753</v>
      </c>
      <c r="Q10" t="str">
        <f t="shared" si="0"/>
        <v>OK</v>
      </c>
      <c r="R10" t="str">
        <f t="shared" si="1"/>
        <v>OK</v>
      </c>
      <c r="S10" t="str">
        <f t="shared" si="2"/>
        <v>OK</v>
      </c>
      <c r="T10" t="str">
        <f t="shared" si="3"/>
        <v>OK</v>
      </c>
    </row>
    <row r="11" spans="1:20">
      <c r="A11" s="82" t="s">
        <v>746</v>
      </c>
      <c r="B11" s="197" t="s">
        <v>738</v>
      </c>
      <c r="C11" s="197" t="s">
        <v>734</v>
      </c>
      <c r="D11" s="197" t="s">
        <v>751</v>
      </c>
      <c r="E11" s="197" t="s">
        <v>28</v>
      </c>
      <c r="F11" s="199">
        <v>19000</v>
      </c>
      <c r="G11" s="197">
        <f>'Drop downs XTRA'!$F11*2</f>
        <v>38000</v>
      </c>
      <c r="H11" s="200">
        <v>42631</v>
      </c>
      <c r="N11" t="s">
        <v>491</v>
      </c>
      <c r="Q11" t="str">
        <f t="shared" si="0"/>
        <v>OK</v>
      </c>
      <c r="R11" t="str">
        <f t="shared" si="1"/>
        <v>OK</v>
      </c>
      <c r="S11" t="str">
        <f t="shared" si="2"/>
        <v>OK</v>
      </c>
      <c r="T11" t="str">
        <f t="shared" si="3"/>
        <v>OK</v>
      </c>
    </row>
    <row r="12" spans="1:20">
      <c r="A12" s="83" t="s">
        <v>729</v>
      </c>
      <c r="B12" s="194" t="s">
        <v>744</v>
      </c>
      <c r="C12" s="194" t="s">
        <v>504</v>
      </c>
      <c r="D12" s="194" t="s">
        <v>732</v>
      </c>
      <c r="E12" s="194" t="s">
        <v>28</v>
      </c>
      <c r="F12" s="195">
        <v>28000</v>
      </c>
      <c r="G12" s="194">
        <f>'Drop downs XTRA'!$F12*2</f>
        <v>56000</v>
      </c>
      <c r="H12" s="196">
        <v>42658</v>
      </c>
      <c r="N12" t="s">
        <v>754</v>
      </c>
      <c r="Q12" t="str">
        <f t="shared" si="0"/>
        <v>OK</v>
      </c>
      <c r="R12" t="str">
        <f t="shared" si="1"/>
        <v>OK</v>
      </c>
      <c r="S12" t="str">
        <f t="shared" si="2"/>
        <v>OK</v>
      </c>
      <c r="T12" t="str">
        <f t="shared" si="3"/>
        <v>OK</v>
      </c>
    </row>
    <row r="13" spans="1:20">
      <c r="A13" s="82" t="s">
        <v>735</v>
      </c>
      <c r="B13" s="197" t="s">
        <v>744</v>
      </c>
      <c r="C13" s="197" t="s">
        <v>504</v>
      </c>
      <c r="D13" s="197" t="s">
        <v>751</v>
      </c>
      <c r="E13" s="197" t="s">
        <v>28</v>
      </c>
      <c r="F13" s="199">
        <v>12000</v>
      </c>
      <c r="G13" s="197">
        <f>'Drop downs XTRA'!$F13*2</f>
        <v>24000</v>
      </c>
      <c r="H13" s="200">
        <v>42310</v>
      </c>
      <c r="N13" t="s">
        <v>492</v>
      </c>
      <c r="Q13" t="str">
        <f t="shared" si="0"/>
        <v>OK</v>
      </c>
      <c r="R13" t="str">
        <f t="shared" si="1"/>
        <v>OK</v>
      </c>
      <c r="S13" t="str">
        <f t="shared" si="2"/>
        <v>OK</v>
      </c>
      <c r="T13" t="str">
        <f t="shared" si="3"/>
        <v>OK</v>
      </c>
    </row>
    <row r="14" spans="1:20">
      <c r="A14" s="83" t="s">
        <v>741</v>
      </c>
      <c r="B14" s="194" t="s">
        <v>744</v>
      </c>
      <c r="C14" s="194" t="s">
        <v>734</v>
      </c>
      <c r="D14" s="194" t="s">
        <v>749</v>
      </c>
      <c r="E14" s="194" t="s">
        <v>28</v>
      </c>
      <c r="F14" s="195">
        <v>18000</v>
      </c>
      <c r="G14" s="194">
        <f>'Drop downs XTRA'!$F14*2</f>
        <v>36000</v>
      </c>
      <c r="H14" s="196">
        <v>42356</v>
      </c>
      <c r="N14" t="s">
        <v>755</v>
      </c>
      <c r="Q14" t="str">
        <f t="shared" si="0"/>
        <v>OK</v>
      </c>
      <c r="R14" t="str">
        <f t="shared" si="1"/>
        <v>OK</v>
      </c>
      <c r="S14" t="str">
        <f t="shared" si="2"/>
        <v>OK</v>
      </c>
      <c r="T14" t="str">
        <f t="shared" si="3"/>
        <v>OK</v>
      </c>
    </row>
    <row r="15" spans="1:20">
      <c r="A15" s="82" t="s">
        <v>746</v>
      </c>
      <c r="B15" s="197" t="s">
        <v>744</v>
      </c>
      <c r="C15" s="197" t="s">
        <v>743</v>
      </c>
      <c r="D15" s="197" t="s">
        <v>752</v>
      </c>
      <c r="E15" s="198"/>
      <c r="F15" s="199">
        <v>21000</v>
      </c>
      <c r="G15" s="197">
        <f>'Drop downs XTRA'!$F15*2</f>
        <v>42000</v>
      </c>
      <c r="H15" s="200">
        <v>42943</v>
      </c>
      <c r="Q15" t="str">
        <f t="shared" si="0"/>
        <v>Check enter all cols</v>
      </c>
      <c r="R15" t="str">
        <f t="shared" si="1"/>
        <v>OK</v>
      </c>
      <c r="S15" t="str">
        <f t="shared" si="2"/>
        <v>OK</v>
      </c>
      <c r="T15" t="str">
        <f t="shared" si="3"/>
        <v>OK</v>
      </c>
    </row>
    <row r="16" spans="1:20">
      <c r="A16" s="83" t="s">
        <v>729</v>
      </c>
      <c r="B16" s="194" t="s">
        <v>748</v>
      </c>
      <c r="C16" s="194" t="s">
        <v>502</v>
      </c>
      <c r="D16" s="194" t="s">
        <v>739</v>
      </c>
      <c r="E16" s="194" t="s">
        <v>28</v>
      </c>
      <c r="F16" s="195">
        <v>31000</v>
      </c>
      <c r="G16" s="194">
        <f>'Drop downs XTRA'!$F16*2</f>
        <v>62000</v>
      </c>
      <c r="H16" s="196">
        <v>42037</v>
      </c>
      <c r="Q16" t="str">
        <f t="shared" si="0"/>
        <v>OK</v>
      </c>
      <c r="R16" t="str">
        <f t="shared" si="1"/>
        <v>OK</v>
      </c>
      <c r="S16" t="str">
        <f t="shared" si="2"/>
        <v>OK</v>
      </c>
      <c r="T16" t="str">
        <f t="shared" si="3"/>
        <v>OK</v>
      </c>
    </row>
    <row r="17" spans="1:20">
      <c r="A17" s="82" t="s">
        <v>735</v>
      </c>
      <c r="B17" s="197" t="s">
        <v>748</v>
      </c>
      <c r="C17" s="197" t="s">
        <v>734</v>
      </c>
      <c r="D17" s="197" t="s">
        <v>752</v>
      </c>
      <c r="E17" s="197" t="s">
        <v>28</v>
      </c>
      <c r="F17" s="199">
        <v>15000</v>
      </c>
      <c r="G17" s="197">
        <f>'Drop downs XTRA'!$F17*2</f>
        <v>30000</v>
      </c>
      <c r="H17" s="200">
        <v>42010</v>
      </c>
      <c r="Q17" t="str">
        <f t="shared" si="0"/>
        <v>OK</v>
      </c>
      <c r="R17" t="str">
        <f t="shared" si="1"/>
        <v>OK</v>
      </c>
      <c r="S17" t="str">
        <f t="shared" si="2"/>
        <v>OK</v>
      </c>
      <c r="T17" t="str">
        <f t="shared" si="3"/>
        <v>OK</v>
      </c>
    </row>
    <row r="18" spans="1:20">
      <c r="A18" s="83" t="s">
        <v>741</v>
      </c>
      <c r="B18" s="194" t="s">
        <v>748</v>
      </c>
      <c r="C18" s="194" t="s">
        <v>731</v>
      </c>
      <c r="D18" s="194" t="s">
        <v>752</v>
      </c>
      <c r="E18" s="194" t="s">
        <v>28</v>
      </c>
      <c r="F18" s="195">
        <v>21000</v>
      </c>
      <c r="G18" s="194">
        <f>'Drop downs XTRA'!$F18*2</f>
        <v>42000</v>
      </c>
      <c r="H18" s="196">
        <v>42967</v>
      </c>
      <c r="Q18" t="str">
        <f t="shared" si="0"/>
        <v>OK</v>
      </c>
      <c r="R18" t="str">
        <f t="shared" si="1"/>
        <v>OK</v>
      </c>
      <c r="S18" t="str">
        <f t="shared" si="2"/>
        <v>OK</v>
      </c>
      <c r="T18" t="str">
        <f t="shared" si="3"/>
        <v>OK</v>
      </c>
    </row>
    <row r="19" spans="1:20">
      <c r="A19" s="82" t="s">
        <v>746</v>
      </c>
      <c r="B19" s="197" t="s">
        <v>748</v>
      </c>
      <c r="C19" s="197" t="s">
        <v>743</v>
      </c>
      <c r="D19" s="197" t="s">
        <v>752</v>
      </c>
      <c r="E19" s="197" t="s">
        <v>28</v>
      </c>
      <c r="F19" s="199">
        <v>24000</v>
      </c>
      <c r="G19" s="197">
        <f>'Drop downs XTRA'!$F19*2</f>
        <v>48000</v>
      </c>
      <c r="H19" s="200">
        <v>42014</v>
      </c>
      <c r="Q19" t="str">
        <f t="shared" si="0"/>
        <v>OK</v>
      </c>
      <c r="R19" t="str">
        <f t="shared" si="1"/>
        <v>OK</v>
      </c>
      <c r="S19" t="str">
        <f t="shared" si="2"/>
        <v>OK</v>
      </c>
      <c r="T19" t="str">
        <f t="shared" si="3"/>
        <v>OK</v>
      </c>
    </row>
    <row r="20" spans="1:20">
      <c r="A20" s="83" t="s">
        <v>729</v>
      </c>
      <c r="B20" s="194" t="s">
        <v>738</v>
      </c>
      <c r="C20" s="194" t="s">
        <v>750</v>
      </c>
      <c r="D20" s="194" t="s">
        <v>752</v>
      </c>
      <c r="E20" s="194" t="s">
        <v>28</v>
      </c>
      <c r="F20" s="195">
        <v>25000</v>
      </c>
      <c r="G20" s="194">
        <f>'Drop downs XTRA'!$F20*2</f>
        <v>50000</v>
      </c>
      <c r="H20" s="196">
        <v>42072</v>
      </c>
      <c r="Q20" t="str">
        <f t="shared" si="0"/>
        <v>OK</v>
      </c>
      <c r="R20" t="str">
        <f t="shared" si="1"/>
        <v>OK</v>
      </c>
      <c r="S20" t="str">
        <f t="shared" si="2"/>
        <v>OK</v>
      </c>
      <c r="T20" t="str">
        <f t="shared" si="3"/>
        <v>OK</v>
      </c>
    </row>
    <row r="21" spans="1:20">
      <c r="A21" s="82" t="s">
        <v>735</v>
      </c>
      <c r="B21" s="197" t="s">
        <v>738</v>
      </c>
      <c r="C21" s="197" t="s">
        <v>504</v>
      </c>
      <c r="D21" s="197" t="s">
        <v>752</v>
      </c>
      <c r="E21" s="197" t="s">
        <v>28</v>
      </c>
      <c r="F21" s="199">
        <v>9000</v>
      </c>
      <c r="G21" s="197">
        <f>'Drop downs XTRA'!$F21*2</f>
        <v>18000</v>
      </c>
      <c r="H21" s="200">
        <v>42229</v>
      </c>
      <c r="Q21" t="str">
        <f t="shared" si="0"/>
        <v>OK</v>
      </c>
      <c r="R21" t="str">
        <f t="shared" si="1"/>
        <v>OK</v>
      </c>
      <c r="S21" t="str">
        <f t="shared" si="2"/>
        <v>OK</v>
      </c>
      <c r="T21" t="str">
        <f t="shared" si="3"/>
        <v>OK</v>
      </c>
    </row>
    <row r="22" spans="1:20">
      <c r="A22" s="83" t="s">
        <v>741</v>
      </c>
      <c r="B22" s="194" t="s">
        <v>738</v>
      </c>
      <c r="C22" s="194" t="s">
        <v>743</v>
      </c>
      <c r="D22" s="194" t="s">
        <v>751</v>
      </c>
      <c r="E22" s="194" t="s">
        <v>28</v>
      </c>
      <c r="F22" s="195">
        <v>15000</v>
      </c>
      <c r="G22" s="194">
        <f>'Drop downs XTRA'!$F22*2</f>
        <v>30000</v>
      </c>
      <c r="H22" s="196">
        <v>42468</v>
      </c>
      <c r="Q22" t="str">
        <f t="shared" si="0"/>
        <v>OK</v>
      </c>
      <c r="R22" t="str">
        <f t="shared" si="1"/>
        <v>OK</v>
      </c>
      <c r="S22" t="str">
        <f t="shared" si="2"/>
        <v>OK</v>
      </c>
      <c r="T22" t="str">
        <f t="shared" si="3"/>
        <v>OK</v>
      </c>
    </row>
    <row r="23" spans="1:20">
      <c r="A23" s="82" t="s">
        <v>746</v>
      </c>
      <c r="B23" s="197" t="s">
        <v>738</v>
      </c>
      <c r="C23" s="197" t="s">
        <v>743</v>
      </c>
      <c r="D23" s="197" t="s">
        <v>732</v>
      </c>
      <c r="E23" s="197" t="s">
        <v>28</v>
      </c>
      <c r="F23" s="199">
        <v>18000</v>
      </c>
      <c r="G23" s="197">
        <f>'Drop downs XTRA'!$F23*2</f>
        <v>36000</v>
      </c>
      <c r="H23" s="200">
        <v>42485</v>
      </c>
      <c r="Q23" t="str">
        <f t="shared" si="0"/>
        <v>OK</v>
      </c>
      <c r="R23" t="str">
        <f t="shared" si="1"/>
        <v>OK</v>
      </c>
      <c r="S23" t="str">
        <f t="shared" si="2"/>
        <v>OK</v>
      </c>
      <c r="T23" t="str">
        <f t="shared" si="3"/>
        <v>OK</v>
      </c>
    </row>
    <row r="24" spans="1:20">
      <c r="A24" s="83" t="s">
        <v>756</v>
      </c>
      <c r="B24" s="194" t="s">
        <v>730</v>
      </c>
      <c r="C24" s="194" t="s">
        <v>504</v>
      </c>
      <c r="D24" s="194" t="s">
        <v>749</v>
      </c>
      <c r="E24" s="194" t="s">
        <v>740</v>
      </c>
      <c r="F24" s="195">
        <v>-11000</v>
      </c>
      <c r="G24" s="194">
        <f>'Drop downs XTRA'!$F24*2</f>
        <v>-22000</v>
      </c>
      <c r="H24" s="196">
        <v>42921</v>
      </c>
      <c r="Q24" t="str">
        <f t="shared" si="0"/>
        <v>OK</v>
      </c>
      <c r="R24" t="str">
        <f t="shared" si="1"/>
        <v>OK</v>
      </c>
      <c r="S24" t="str">
        <f t="shared" si="2"/>
        <v>OK</v>
      </c>
      <c r="T24" t="str">
        <f t="shared" si="3"/>
        <v>OK</v>
      </c>
    </row>
    <row r="25" spans="1:20">
      <c r="A25" s="82" t="s">
        <v>757</v>
      </c>
      <c r="B25" s="197" t="s">
        <v>730</v>
      </c>
      <c r="C25" s="197" t="s">
        <v>734</v>
      </c>
      <c r="D25" s="197" t="s">
        <v>749</v>
      </c>
      <c r="E25" s="197" t="s">
        <v>740</v>
      </c>
      <c r="F25" s="199">
        <v>-3000</v>
      </c>
      <c r="G25" s="197">
        <f>'Drop downs XTRA'!$F25*2</f>
        <v>-6000</v>
      </c>
      <c r="H25" s="200">
        <v>42835</v>
      </c>
      <c r="Q25" t="str">
        <f t="shared" si="0"/>
        <v>OK</v>
      </c>
      <c r="R25" t="str">
        <f t="shared" si="1"/>
        <v>OK</v>
      </c>
      <c r="S25" t="str">
        <f t="shared" si="2"/>
        <v>OK</v>
      </c>
      <c r="T25" t="str">
        <f t="shared" si="3"/>
        <v>OK</v>
      </c>
    </row>
    <row r="26" spans="1:20">
      <c r="A26" s="83" t="s">
        <v>758</v>
      </c>
      <c r="B26" s="194" t="s">
        <v>730</v>
      </c>
      <c r="C26" s="194" t="s">
        <v>750</v>
      </c>
      <c r="D26" s="194" t="s">
        <v>749</v>
      </c>
      <c r="E26" s="194" t="s">
        <v>740</v>
      </c>
      <c r="F26" s="195">
        <v>-6000</v>
      </c>
      <c r="G26" s="194">
        <f>'Drop downs XTRA'!$F26*2</f>
        <v>-12000</v>
      </c>
      <c r="H26" s="196">
        <v>42927</v>
      </c>
      <c r="Q26" t="str">
        <f t="shared" si="0"/>
        <v>OK</v>
      </c>
      <c r="R26" t="str">
        <f t="shared" si="1"/>
        <v>OK</v>
      </c>
      <c r="S26" t="str">
        <f t="shared" si="2"/>
        <v>OK</v>
      </c>
      <c r="T26" t="str">
        <f t="shared" si="3"/>
        <v>OK</v>
      </c>
    </row>
    <row r="27" spans="1:20">
      <c r="A27" s="82" t="s">
        <v>759</v>
      </c>
      <c r="B27" s="197" t="s">
        <v>730</v>
      </c>
      <c r="C27" s="197" t="s">
        <v>743</v>
      </c>
      <c r="D27" s="197" t="s">
        <v>751</v>
      </c>
      <c r="E27" s="197" t="s">
        <v>740</v>
      </c>
      <c r="F27" s="199">
        <v>-3000</v>
      </c>
      <c r="G27" s="197">
        <f>'Drop downs XTRA'!$F27*2</f>
        <v>-6000</v>
      </c>
      <c r="H27" s="200">
        <v>42190</v>
      </c>
      <c r="Q27" t="str">
        <f t="shared" si="0"/>
        <v>OK</v>
      </c>
      <c r="R27" t="str">
        <f t="shared" si="1"/>
        <v>OK</v>
      </c>
      <c r="S27" t="str">
        <f t="shared" si="2"/>
        <v>OK</v>
      </c>
      <c r="T27" t="str">
        <f t="shared" si="3"/>
        <v>OK</v>
      </c>
    </row>
    <row r="28" spans="1:20">
      <c r="A28" s="83" t="s">
        <v>756</v>
      </c>
      <c r="B28" s="194" t="s">
        <v>738</v>
      </c>
      <c r="C28" s="194" t="s">
        <v>743</v>
      </c>
      <c r="D28" s="194" t="s">
        <v>751</v>
      </c>
      <c r="E28" s="194" t="s">
        <v>740</v>
      </c>
      <c r="F28" s="195">
        <v>-15000</v>
      </c>
      <c r="G28" s="194">
        <f>'Drop downs XTRA'!$F28*2</f>
        <v>-30000</v>
      </c>
      <c r="H28" s="196">
        <v>42256</v>
      </c>
      <c r="Q28" t="str">
        <f t="shared" si="0"/>
        <v>OK</v>
      </c>
      <c r="R28" t="str">
        <f t="shared" si="1"/>
        <v>OK</v>
      </c>
      <c r="S28" t="str">
        <f t="shared" si="2"/>
        <v>OK</v>
      </c>
      <c r="T28" t="str">
        <f t="shared" si="3"/>
        <v>OK</v>
      </c>
    </row>
    <row r="29" spans="1:20">
      <c r="A29" s="82" t="s">
        <v>757</v>
      </c>
      <c r="B29" s="197" t="s">
        <v>738</v>
      </c>
      <c r="C29" s="197" t="s">
        <v>750</v>
      </c>
      <c r="D29" s="197" t="s">
        <v>732</v>
      </c>
      <c r="E29" s="197" t="s">
        <v>740</v>
      </c>
      <c r="F29" s="199">
        <v>-7000</v>
      </c>
      <c r="G29" s="197">
        <f>'Drop downs XTRA'!$F29*2</f>
        <v>-14000</v>
      </c>
      <c r="H29" s="200">
        <v>42279</v>
      </c>
      <c r="Q29" t="str">
        <f t="shared" si="0"/>
        <v>OK</v>
      </c>
      <c r="R29" t="str">
        <f t="shared" si="1"/>
        <v>OK</v>
      </c>
      <c r="S29" t="str">
        <f t="shared" si="2"/>
        <v>OK</v>
      </c>
      <c r="T29" t="str">
        <f t="shared" si="3"/>
        <v>OK</v>
      </c>
    </row>
    <row r="30" spans="1:20">
      <c r="A30" s="83" t="s">
        <v>758</v>
      </c>
      <c r="B30" s="194" t="s">
        <v>738</v>
      </c>
      <c r="C30" s="194" t="s">
        <v>731</v>
      </c>
      <c r="D30" s="194" t="s">
        <v>494</v>
      </c>
      <c r="E30" s="194" t="s">
        <v>740</v>
      </c>
      <c r="F30" s="195">
        <v>-10000</v>
      </c>
      <c r="G30" s="194">
        <f>'Drop downs XTRA'!$F30*2</f>
        <v>-20000</v>
      </c>
      <c r="H30" s="196">
        <v>42054</v>
      </c>
      <c r="Q30" t="str">
        <f t="shared" si="0"/>
        <v>OK</v>
      </c>
      <c r="R30" t="str">
        <f t="shared" si="1"/>
        <v>OK</v>
      </c>
      <c r="S30" t="str">
        <f t="shared" si="2"/>
        <v>OK</v>
      </c>
      <c r="T30" t="str">
        <f t="shared" si="3"/>
        <v>OK</v>
      </c>
    </row>
    <row r="31" spans="1:20">
      <c r="A31" s="82" t="s">
        <v>759</v>
      </c>
      <c r="B31" s="197" t="s">
        <v>738</v>
      </c>
      <c r="C31" s="197" t="s">
        <v>743</v>
      </c>
      <c r="D31" s="197" t="s">
        <v>751</v>
      </c>
      <c r="E31" s="197" t="s">
        <v>740</v>
      </c>
      <c r="F31" s="199">
        <v>-7000</v>
      </c>
      <c r="G31" s="197">
        <f>'Drop downs XTRA'!$F31*2</f>
        <v>-14000</v>
      </c>
      <c r="H31" s="200">
        <v>42750</v>
      </c>
      <c r="Q31" t="str">
        <f t="shared" si="0"/>
        <v>OK</v>
      </c>
      <c r="R31" t="str">
        <f t="shared" si="1"/>
        <v>OK</v>
      </c>
      <c r="S31" t="str">
        <f t="shared" si="2"/>
        <v>OK</v>
      </c>
      <c r="T31" t="str">
        <f t="shared" si="3"/>
        <v>OK</v>
      </c>
    </row>
    <row r="32" spans="1:20">
      <c r="A32" s="83" t="s">
        <v>756</v>
      </c>
      <c r="B32" s="194" t="s">
        <v>748</v>
      </c>
      <c r="C32" s="194" t="s">
        <v>743</v>
      </c>
      <c r="D32" s="194" t="s">
        <v>739</v>
      </c>
      <c r="E32" s="194" t="s">
        <v>740</v>
      </c>
      <c r="F32" s="195">
        <v>-13000</v>
      </c>
      <c r="G32" s="194">
        <f>'Drop downs XTRA'!$F32*2</f>
        <v>-26000</v>
      </c>
      <c r="H32" s="196">
        <v>42797</v>
      </c>
      <c r="Q32" t="str">
        <f t="shared" si="0"/>
        <v>OK</v>
      </c>
      <c r="R32" t="str">
        <f t="shared" si="1"/>
        <v>OK</v>
      </c>
      <c r="S32" t="str">
        <f t="shared" si="2"/>
        <v>OK</v>
      </c>
      <c r="T32" t="str">
        <f t="shared" si="3"/>
        <v>OK</v>
      </c>
    </row>
    <row r="33" spans="1:20">
      <c r="A33" s="82" t="s">
        <v>757</v>
      </c>
      <c r="B33" s="197" t="s">
        <v>748</v>
      </c>
      <c r="C33" s="197" t="s">
        <v>734</v>
      </c>
      <c r="D33" s="197" t="s">
        <v>752</v>
      </c>
      <c r="E33" s="197" t="s">
        <v>740</v>
      </c>
      <c r="F33" s="199">
        <v>-5000</v>
      </c>
      <c r="G33" s="197">
        <f>'Drop downs XTRA'!$F33*2</f>
        <v>-10000</v>
      </c>
      <c r="H33" s="200">
        <v>42279</v>
      </c>
      <c r="Q33" t="str">
        <f t="shared" si="0"/>
        <v>OK</v>
      </c>
      <c r="R33" t="str">
        <f t="shared" si="1"/>
        <v>OK</v>
      </c>
      <c r="S33" t="str">
        <f t="shared" si="2"/>
        <v>OK</v>
      </c>
      <c r="T33" t="str">
        <f t="shared" si="3"/>
        <v>OK</v>
      </c>
    </row>
    <row r="34" spans="1:20">
      <c r="A34" s="83" t="s">
        <v>758</v>
      </c>
      <c r="B34" s="194" t="s">
        <v>748</v>
      </c>
      <c r="C34" s="194" t="s">
        <v>504</v>
      </c>
      <c r="D34" s="194" t="s">
        <v>494</v>
      </c>
      <c r="E34" s="194" t="s">
        <v>740</v>
      </c>
      <c r="F34" s="195">
        <v>-8000</v>
      </c>
      <c r="G34" s="194">
        <f>'Drop downs XTRA'!$F34*2</f>
        <v>-16000</v>
      </c>
      <c r="H34" s="196">
        <v>42661</v>
      </c>
      <c r="Q34" t="str">
        <f t="shared" si="0"/>
        <v>OK</v>
      </c>
      <c r="R34" t="str">
        <f t="shared" si="1"/>
        <v>OK</v>
      </c>
      <c r="S34" t="str">
        <f t="shared" si="2"/>
        <v>OK</v>
      </c>
      <c r="T34" t="str">
        <f t="shared" si="3"/>
        <v>OK</v>
      </c>
    </row>
    <row r="35" spans="1:20">
      <c r="A35" s="82" t="s">
        <v>759</v>
      </c>
      <c r="B35" s="197" t="s">
        <v>748</v>
      </c>
      <c r="C35" s="197" t="s">
        <v>731</v>
      </c>
      <c r="D35" s="197" t="s">
        <v>739</v>
      </c>
      <c r="E35" s="197" t="s">
        <v>740</v>
      </c>
      <c r="F35" s="199">
        <v>-5000</v>
      </c>
      <c r="G35" s="197">
        <f>'Drop downs XTRA'!$F35*2</f>
        <v>-10000</v>
      </c>
      <c r="H35" s="200">
        <v>42579</v>
      </c>
      <c r="Q35" t="str">
        <f t="shared" si="0"/>
        <v>OK</v>
      </c>
      <c r="R35" t="str">
        <f t="shared" si="1"/>
        <v>Check Gov &amp; HP</v>
      </c>
      <c r="S35" t="str">
        <f t="shared" si="2"/>
        <v>OK</v>
      </c>
      <c r="T35" t="str">
        <f t="shared" si="3"/>
        <v>OK</v>
      </c>
    </row>
    <row r="36" spans="1:20">
      <c r="A36" s="83" t="s">
        <v>756</v>
      </c>
      <c r="B36" s="194" t="s">
        <v>744</v>
      </c>
      <c r="C36" s="194" t="s">
        <v>731</v>
      </c>
      <c r="D36" s="194" t="s">
        <v>752</v>
      </c>
      <c r="E36" s="194" t="s">
        <v>740</v>
      </c>
      <c r="F36" s="195">
        <v>-10000</v>
      </c>
      <c r="G36" s="194">
        <f>'Drop downs XTRA'!$F36*2</f>
        <v>-20000</v>
      </c>
      <c r="H36" s="196">
        <v>42622</v>
      </c>
      <c r="Q36" t="str">
        <f t="shared" si="0"/>
        <v>OK</v>
      </c>
      <c r="R36" t="str">
        <f t="shared" si="1"/>
        <v>OK</v>
      </c>
      <c r="S36" t="str">
        <f t="shared" si="2"/>
        <v>OK</v>
      </c>
      <c r="T36" t="str">
        <f t="shared" si="3"/>
        <v>OK</v>
      </c>
    </row>
    <row r="37" spans="1:20">
      <c r="A37" s="82" t="s">
        <v>757</v>
      </c>
      <c r="B37" s="197" t="s">
        <v>744</v>
      </c>
      <c r="C37" s="197" t="s">
        <v>502</v>
      </c>
      <c r="D37" s="197" t="s">
        <v>732</v>
      </c>
      <c r="E37" s="197" t="s">
        <v>740</v>
      </c>
      <c r="F37" s="199">
        <v>-2000</v>
      </c>
      <c r="G37" s="197">
        <f>'Drop downs XTRA'!$F37*2</f>
        <v>-4000</v>
      </c>
      <c r="H37" s="200">
        <v>42807</v>
      </c>
      <c r="Q37" t="str">
        <f t="shared" si="0"/>
        <v>OK</v>
      </c>
      <c r="R37" t="str">
        <f t="shared" si="1"/>
        <v>OK</v>
      </c>
      <c r="S37" t="str">
        <f t="shared" si="2"/>
        <v>OK</v>
      </c>
      <c r="T37" t="str">
        <f t="shared" si="3"/>
        <v>OK</v>
      </c>
    </row>
    <row r="38" spans="1:20">
      <c r="A38" s="83" t="s">
        <v>758</v>
      </c>
      <c r="B38" s="194" t="s">
        <v>744</v>
      </c>
      <c r="C38" s="194" t="s">
        <v>743</v>
      </c>
      <c r="D38" s="194" t="s">
        <v>732</v>
      </c>
      <c r="E38" s="194" t="s">
        <v>740</v>
      </c>
      <c r="F38" s="195">
        <v>-5000</v>
      </c>
      <c r="G38" s="194">
        <f>'Drop downs XTRA'!$F38*2</f>
        <v>-10000</v>
      </c>
      <c r="H38" s="196">
        <v>42700</v>
      </c>
      <c r="Q38" t="str">
        <f t="shared" si="0"/>
        <v>OK</v>
      </c>
      <c r="R38" t="str">
        <f t="shared" si="1"/>
        <v>OK</v>
      </c>
      <c r="S38" t="str">
        <f t="shared" si="2"/>
        <v>OK</v>
      </c>
      <c r="T38" t="str">
        <f t="shared" si="3"/>
        <v>OK</v>
      </c>
    </row>
    <row r="39" spans="1:20">
      <c r="A39" s="82" t="s">
        <v>759</v>
      </c>
      <c r="B39" s="197" t="s">
        <v>744</v>
      </c>
      <c r="C39" s="197" t="s">
        <v>731</v>
      </c>
      <c r="D39" s="197" t="s">
        <v>752</v>
      </c>
      <c r="E39" s="197" t="s">
        <v>740</v>
      </c>
      <c r="F39" s="199">
        <v>-2000</v>
      </c>
      <c r="G39" s="197">
        <f>'Drop downs XTRA'!$F39*2</f>
        <v>-4000</v>
      </c>
      <c r="H39" s="200">
        <v>42266</v>
      </c>
      <c r="Q39" t="str">
        <f t="shared" si="0"/>
        <v>OK</v>
      </c>
      <c r="R39" t="str">
        <f t="shared" si="1"/>
        <v>OK</v>
      </c>
      <c r="S39" t="str">
        <f t="shared" si="2"/>
        <v>OK</v>
      </c>
      <c r="T39" t="str">
        <f t="shared" si="3"/>
        <v>OK</v>
      </c>
    </row>
    <row r="40" spans="1:20">
      <c r="A40" s="83" t="s">
        <v>756</v>
      </c>
      <c r="B40" s="194" t="s">
        <v>738</v>
      </c>
      <c r="C40" s="194" t="s">
        <v>504</v>
      </c>
      <c r="D40" s="194" t="s">
        <v>494</v>
      </c>
      <c r="E40" s="194" t="s">
        <v>740</v>
      </c>
      <c r="F40" s="195">
        <v>-16000</v>
      </c>
      <c r="G40" s="194">
        <f>'Drop downs XTRA'!$F40*2</f>
        <v>-32000</v>
      </c>
      <c r="H40" s="196">
        <v>42887</v>
      </c>
      <c r="Q40" t="str">
        <f t="shared" si="0"/>
        <v>OK</v>
      </c>
      <c r="R40" t="str">
        <f t="shared" si="1"/>
        <v>OK</v>
      </c>
      <c r="S40" t="str">
        <f t="shared" si="2"/>
        <v>OK</v>
      </c>
      <c r="T40" t="str">
        <f t="shared" si="3"/>
        <v>OK</v>
      </c>
    </row>
    <row r="41" spans="1:20">
      <c r="A41" s="82" t="s">
        <v>757</v>
      </c>
      <c r="B41" s="197" t="s">
        <v>738</v>
      </c>
      <c r="C41" s="197" t="s">
        <v>502</v>
      </c>
      <c r="D41" s="197" t="s">
        <v>749</v>
      </c>
      <c r="E41" s="197" t="s">
        <v>740</v>
      </c>
      <c r="F41" s="199">
        <v>-8000</v>
      </c>
      <c r="G41" s="197">
        <f>'Drop downs XTRA'!$F41*2</f>
        <v>-16000</v>
      </c>
      <c r="H41" s="200">
        <v>42996</v>
      </c>
      <c r="Q41" t="str">
        <f t="shared" si="0"/>
        <v>OK</v>
      </c>
      <c r="R41" t="str">
        <f t="shared" si="1"/>
        <v>OK</v>
      </c>
      <c r="S41" t="str">
        <f t="shared" si="2"/>
        <v>OK</v>
      </c>
      <c r="T41" t="str">
        <f t="shared" si="3"/>
        <v>OK</v>
      </c>
    </row>
    <row r="42" spans="1:20">
      <c r="A42" s="83" t="s">
        <v>758</v>
      </c>
      <c r="B42" s="194" t="s">
        <v>738</v>
      </c>
      <c r="C42" s="194" t="s">
        <v>743</v>
      </c>
      <c r="D42" s="194" t="s">
        <v>739</v>
      </c>
      <c r="E42" s="194" t="s">
        <v>740</v>
      </c>
      <c r="F42" s="195">
        <v>-11000</v>
      </c>
      <c r="G42" s="194">
        <f>'Drop downs XTRA'!$F42*2</f>
        <v>-22000</v>
      </c>
      <c r="H42" s="196">
        <v>42511</v>
      </c>
      <c r="Q42" t="str">
        <f t="shared" si="0"/>
        <v>OK</v>
      </c>
      <c r="R42" t="str">
        <f t="shared" si="1"/>
        <v>OK</v>
      </c>
      <c r="S42" t="str">
        <f t="shared" si="2"/>
        <v>OK</v>
      </c>
      <c r="T42" t="str">
        <f t="shared" si="3"/>
        <v>OK</v>
      </c>
    </row>
    <row r="43" spans="1:20">
      <c r="A43" s="82" t="s">
        <v>759</v>
      </c>
      <c r="B43" s="197" t="s">
        <v>738</v>
      </c>
      <c r="C43" s="197" t="s">
        <v>750</v>
      </c>
      <c r="D43" s="197" t="s">
        <v>749</v>
      </c>
      <c r="E43" s="197" t="s">
        <v>740</v>
      </c>
      <c r="F43" s="199">
        <v>-8000</v>
      </c>
      <c r="G43" s="197">
        <f>'Drop downs XTRA'!$F43*2</f>
        <v>-16000</v>
      </c>
      <c r="H43" s="200">
        <v>42025</v>
      </c>
      <c r="Q43" t="str">
        <f t="shared" si="0"/>
        <v>OK</v>
      </c>
      <c r="R43" t="str">
        <f t="shared" si="1"/>
        <v>OK</v>
      </c>
      <c r="S43" t="str">
        <f t="shared" si="2"/>
        <v>OK</v>
      </c>
      <c r="T43" t="str">
        <f t="shared" si="3"/>
        <v>OK</v>
      </c>
    </row>
    <row r="44" spans="1:20">
      <c r="A44" s="83" t="s">
        <v>760</v>
      </c>
      <c r="B44" s="194" t="s">
        <v>738</v>
      </c>
      <c r="C44" s="194" t="s">
        <v>753</v>
      </c>
      <c r="D44" s="194" t="s">
        <v>753</v>
      </c>
      <c r="E44" s="194" t="s">
        <v>745</v>
      </c>
      <c r="F44" s="195">
        <v>-11000</v>
      </c>
      <c r="G44" s="194">
        <f>'Drop downs XTRA'!$F44*2</f>
        <v>-22000</v>
      </c>
      <c r="H44" s="196">
        <v>42587</v>
      </c>
      <c r="Q44" t="str">
        <f t="shared" si="0"/>
        <v>OK</v>
      </c>
      <c r="R44" t="str">
        <f t="shared" si="1"/>
        <v>OK</v>
      </c>
      <c r="S44" t="str">
        <f t="shared" si="2"/>
        <v>OK</v>
      </c>
      <c r="T44" t="str">
        <f t="shared" si="3"/>
        <v>OK</v>
      </c>
    </row>
    <row r="45" spans="1:20">
      <c r="A45" s="82" t="s">
        <v>39</v>
      </c>
      <c r="B45" s="197" t="s">
        <v>738</v>
      </c>
      <c r="C45" s="197" t="s">
        <v>753</v>
      </c>
      <c r="D45" s="197" t="s">
        <v>753</v>
      </c>
      <c r="E45" s="197" t="s">
        <v>745</v>
      </c>
      <c r="F45" s="199">
        <v>-5530.0000000000009</v>
      </c>
      <c r="G45" s="197">
        <f>'Drop downs XTRA'!$F45*2</f>
        <v>-11060.000000000002</v>
      </c>
      <c r="H45" s="200">
        <v>42690</v>
      </c>
      <c r="Q45" t="str">
        <f t="shared" si="0"/>
        <v>OK</v>
      </c>
      <c r="R45" t="str">
        <f t="shared" si="1"/>
        <v>OK</v>
      </c>
      <c r="S45" t="str">
        <f t="shared" si="2"/>
        <v>OK</v>
      </c>
      <c r="T45" t="str">
        <f t="shared" si="3"/>
        <v>OK</v>
      </c>
    </row>
    <row r="46" spans="1:20">
      <c r="A46" s="83" t="s">
        <v>761</v>
      </c>
      <c r="B46" s="194" t="s">
        <v>738</v>
      </c>
      <c r="C46" s="194" t="s">
        <v>753</v>
      </c>
      <c r="D46" s="194" t="s">
        <v>753</v>
      </c>
      <c r="E46" s="194" t="s">
        <v>745</v>
      </c>
      <c r="F46" s="195">
        <v>-1500</v>
      </c>
      <c r="G46" s="194">
        <f>'Drop downs XTRA'!$F46*2</f>
        <v>-3000</v>
      </c>
      <c r="H46" s="196">
        <v>42102</v>
      </c>
      <c r="Q46" t="str">
        <f t="shared" si="0"/>
        <v>OK</v>
      </c>
      <c r="R46" t="str">
        <f t="shared" si="1"/>
        <v>OK</v>
      </c>
      <c r="S46" t="str">
        <f t="shared" si="2"/>
        <v>OK</v>
      </c>
      <c r="T46" t="str">
        <f t="shared" si="3"/>
        <v>OK</v>
      </c>
    </row>
    <row r="47" spans="1:20">
      <c r="A47" s="82" t="s">
        <v>309</v>
      </c>
      <c r="B47" s="197" t="s">
        <v>738</v>
      </c>
      <c r="C47" s="197" t="s">
        <v>753</v>
      </c>
      <c r="D47" s="197" t="s">
        <v>753</v>
      </c>
      <c r="E47" s="197" t="s">
        <v>745</v>
      </c>
      <c r="F47" s="199">
        <v>-3000</v>
      </c>
      <c r="G47" s="197">
        <f>'Drop downs XTRA'!$F47*2</f>
        <v>-6000</v>
      </c>
      <c r="H47" s="200">
        <v>42844</v>
      </c>
      <c r="Q47" t="str">
        <f t="shared" si="0"/>
        <v>OK</v>
      </c>
      <c r="R47" t="str">
        <f t="shared" si="1"/>
        <v>OK</v>
      </c>
      <c r="S47" t="str">
        <f t="shared" si="2"/>
        <v>OK</v>
      </c>
      <c r="T47" t="str">
        <f t="shared" si="3"/>
        <v>OK</v>
      </c>
    </row>
    <row r="48" spans="1:20">
      <c r="A48" s="83" t="s">
        <v>601</v>
      </c>
      <c r="B48" s="194" t="s">
        <v>738</v>
      </c>
      <c r="C48" s="194" t="s">
        <v>753</v>
      </c>
      <c r="D48" s="194" t="s">
        <v>753</v>
      </c>
      <c r="E48" s="194" t="s">
        <v>745</v>
      </c>
      <c r="F48" s="195">
        <v>-3000</v>
      </c>
      <c r="G48" s="194">
        <f>'Drop downs XTRA'!$F48*2</f>
        <v>-6000</v>
      </c>
      <c r="H48" s="196">
        <v>42973</v>
      </c>
      <c r="Q48" t="str">
        <f t="shared" si="0"/>
        <v>OK</v>
      </c>
      <c r="R48" t="str">
        <f t="shared" si="1"/>
        <v>OK</v>
      </c>
      <c r="S48" t="str">
        <f t="shared" si="2"/>
        <v>OK</v>
      </c>
      <c r="T48" t="str">
        <f t="shared" si="3"/>
        <v>OK</v>
      </c>
    </row>
    <row r="49" spans="1:20">
      <c r="A49" s="82" t="s">
        <v>762</v>
      </c>
      <c r="B49" s="197" t="s">
        <v>738</v>
      </c>
      <c r="C49" s="197" t="s">
        <v>753</v>
      </c>
      <c r="D49" s="197" t="s">
        <v>753</v>
      </c>
      <c r="E49" s="197" t="s">
        <v>745</v>
      </c>
      <c r="F49" s="199">
        <v>-2000</v>
      </c>
      <c r="G49" s="197">
        <f>'Drop downs XTRA'!$F49*2</f>
        <v>-4000</v>
      </c>
      <c r="H49" s="200">
        <v>42269</v>
      </c>
      <c r="Q49" t="str">
        <f t="shared" si="0"/>
        <v>OK</v>
      </c>
      <c r="R49" t="str">
        <f t="shared" si="1"/>
        <v>OK</v>
      </c>
      <c r="S49" t="str">
        <f t="shared" si="2"/>
        <v>OK</v>
      </c>
      <c r="T49" t="str">
        <f t="shared" si="3"/>
        <v>OK</v>
      </c>
    </row>
    <row r="50" spans="1:20">
      <c r="A50" s="83" t="s">
        <v>763</v>
      </c>
      <c r="B50" s="194" t="s">
        <v>738</v>
      </c>
      <c r="C50" s="194" t="s">
        <v>753</v>
      </c>
      <c r="D50" s="194" t="s">
        <v>753</v>
      </c>
      <c r="E50" s="194" t="s">
        <v>745</v>
      </c>
      <c r="F50" s="195">
        <v>-5000</v>
      </c>
      <c r="G50" s="194">
        <f>'Drop downs XTRA'!$F50*2</f>
        <v>-10000</v>
      </c>
      <c r="H50" s="196">
        <v>42698</v>
      </c>
      <c r="Q50" t="str">
        <f t="shared" si="0"/>
        <v>OK</v>
      </c>
      <c r="R50" t="str">
        <f t="shared" si="1"/>
        <v>OK</v>
      </c>
      <c r="S50" t="str">
        <f t="shared" si="2"/>
        <v>OK</v>
      </c>
      <c r="T50" t="str">
        <f t="shared" si="3"/>
        <v>OK</v>
      </c>
    </row>
    <row r="51" spans="1:20">
      <c r="A51" s="82" t="s">
        <v>764</v>
      </c>
      <c r="B51" s="197" t="s">
        <v>738</v>
      </c>
      <c r="C51" s="197" t="s">
        <v>753</v>
      </c>
      <c r="D51" s="197" t="s">
        <v>753</v>
      </c>
      <c r="E51" s="197" t="s">
        <v>745</v>
      </c>
      <c r="F51" s="199">
        <v>-3000</v>
      </c>
      <c r="G51" s="197">
        <f>'Drop downs XTRA'!$F51*2</f>
        <v>-6000</v>
      </c>
      <c r="H51" s="200">
        <v>42559</v>
      </c>
      <c r="Q51" t="str">
        <f t="shared" si="0"/>
        <v>OK</v>
      </c>
      <c r="R51" t="str">
        <f t="shared" si="1"/>
        <v>OK</v>
      </c>
      <c r="S51" t="str">
        <f t="shared" si="2"/>
        <v>OK</v>
      </c>
      <c r="T51" t="str">
        <f t="shared" si="3"/>
        <v>OK</v>
      </c>
    </row>
    <row r="52" spans="1:20">
      <c r="A52" s="83" t="s">
        <v>533</v>
      </c>
      <c r="B52" s="194" t="s">
        <v>738</v>
      </c>
      <c r="C52" s="194" t="s">
        <v>753</v>
      </c>
      <c r="D52" s="194" t="s">
        <v>753</v>
      </c>
      <c r="E52" s="194" t="s">
        <v>745</v>
      </c>
      <c r="F52" s="195">
        <v>-4000</v>
      </c>
      <c r="G52" s="194">
        <f>'Drop downs XTRA'!$F52*2</f>
        <v>-8000</v>
      </c>
      <c r="H52" s="196">
        <v>42992</v>
      </c>
      <c r="Q52" t="str">
        <f t="shared" si="0"/>
        <v>OK</v>
      </c>
      <c r="R52" t="str">
        <f t="shared" si="1"/>
        <v>OK</v>
      </c>
      <c r="S52" t="str">
        <f t="shared" si="2"/>
        <v>OK</v>
      </c>
      <c r="T52" t="str">
        <f t="shared" si="3"/>
        <v>OK</v>
      </c>
    </row>
    <row r="53" spans="1:20">
      <c r="A53" s="82" t="s">
        <v>760</v>
      </c>
      <c r="B53" s="197" t="s">
        <v>730</v>
      </c>
      <c r="C53" s="197" t="s">
        <v>753</v>
      </c>
      <c r="D53" s="197" t="s">
        <v>753</v>
      </c>
      <c r="E53" s="197" t="s">
        <v>745</v>
      </c>
      <c r="F53" s="199">
        <v>-11000</v>
      </c>
      <c r="G53" s="197">
        <f>'Drop downs XTRA'!$F53*2</f>
        <v>-22000</v>
      </c>
      <c r="H53" s="200">
        <v>42648</v>
      </c>
      <c r="Q53" t="str">
        <f t="shared" si="0"/>
        <v>OK</v>
      </c>
      <c r="R53" t="str">
        <f t="shared" si="1"/>
        <v>OK</v>
      </c>
      <c r="S53" t="str">
        <f t="shared" si="2"/>
        <v>OK</v>
      </c>
      <c r="T53" t="str">
        <f t="shared" si="3"/>
        <v>OK</v>
      </c>
    </row>
    <row r="54" spans="1:20">
      <c r="A54" s="83" t="s">
        <v>39</v>
      </c>
      <c r="B54" s="194" t="s">
        <v>730</v>
      </c>
      <c r="C54" s="194" t="s">
        <v>753</v>
      </c>
      <c r="D54" s="194" t="s">
        <v>753</v>
      </c>
      <c r="E54" s="194" t="s">
        <v>745</v>
      </c>
      <c r="F54" s="195">
        <v>-5530.0000000000009</v>
      </c>
      <c r="G54" s="194">
        <f>'Drop downs XTRA'!$F54*2</f>
        <v>-11060.000000000002</v>
      </c>
      <c r="H54" s="196">
        <v>42273</v>
      </c>
      <c r="Q54" t="str">
        <f t="shared" si="0"/>
        <v>OK</v>
      </c>
      <c r="R54" t="str">
        <f t="shared" si="1"/>
        <v>OK</v>
      </c>
      <c r="S54" t="str">
        <f t="shared" si="2"/>
        <v>OK</v>
      </c>
      <c r="T54" t="str">
        <f t="shared" si="3"/>
        <v>OK</v>
      </c>
    </row>
    <row r="55" spans="1:20">
      <c r="A55" s="82" t="s">
        <v>761</v>
      </c>
      <c r="B55" s="197" t="s">
        <v>730</v>
      </c>
      <c r="C55" s="197" t="s">
        <v>753</v>
      </c>
      <c r="D55" s="197" t="s">
        <v>753</v>
      </c>
      <c r="E55" s="197" t="s">
        <v>745</v>
      </c>
      <c r="F55" s="199">
        <v>-2000</v>
      </c>
      <c r="G55" s="197">
        <f>'Drop downs XTRA'!$F55*2</f>
        <v>-4000</v>
      </c>
      <c r="H55" s="200">
        <v>42490</v>
      </c>
      <c r="Q55" t="str">
        <f t="shared" si="0"/>
        <v>OK</v>
      </c>
      <c r="R55" t="str">
        <f t="shared" si="1"/>
        <v>OK</v>
      </c>
      <c r="S55" t="str">
        <f t="shared" si="2"/>
        <v>OK</v>
      </c>
      <c r="T55" t="str">
        <f t="shared" si="3"/>
        <v>OK</v>
      </c>
    </row>
    <row r="56" spans="1:20">
      <c r="A56" s="83" t="s">
        <v>309</v>
      </c>
      <c r="B56" s="194" t="s">
        <v>730</v>
      </c>
      <c r="C56" s="194" t="s">
        <v>753</v>
      </c>
      <c r="D56" s="194" t="s">
        <v>753</v>
      </c>
      <c r="E56" s="194" t="s">
        <v>745</v>
      </c>
      <c r="F56" s="195">
        <v>-1500</v>
      </c>
      <c r="G56" s="194">
        <f>'Drop downs XTRA'!$F56*2</f>
        <v>-3000</v>
      </c>
      <c r="H56" s="196">
        <v>42645</v>
      </c>
      <c r="Q56" t="str">
        <f t="shared" si="0"/>
        <v>OK</v>
      </c>
      <c r="R56" t="str">
        <f t="shared" si="1"/>
        <v>OK</v>
      </c>
      <c r="S56" t="str">
        <f t="shared" si="2"/>
        <v>OK</v>
      </c>
      <c r="T56" t="str">
        <f t="shared" si="3"/>
        <v>OK</v>
      </c>
    </row>
    <row r="57" spans="1:20">
      <c r="A57" s="82" t="s">
        <v>601</v>
      </c>
      <c r="B57" s="197" t="s">
        <v>730</v>
      </c>
      <c r="C57" s="197" t="s">
        <v>753</v>
      </c>
      <c r="D57" s="197" t="s">
        <v>753</v>
      </c>
      <c r="E57" s="197" t="s">
        <v>745</v>
      </c>
      <c r="F57" s="199">
        <v>-2000</v>
      </c>
      <c r="G57" s="197">
        <f>'Drop downs XTRA'!$F57*2</f>
        <v>-4000</v>
      </c>
      <c r="H57" s="200">
        <v>42919</v>
      </c>
      <c r="Q57" t="str">
        <f t="shared" si="0"/>
        <v>OK</v>
      </c>
      <c r="R57" t="str">
        <f t="shared" si="1"/>
        <v>OK</v>
      </c>
      <c r="S57" t="str">
        <f t="shared" si="2"/>
        <v>OK</v>
      </c>
      <c r="T57" t="str">
        <f t="shared" si="3"/>
        <v>OK</v>
      </c>
    </row>
    <row r="58" spans="1:20">
      <c r="A58" s="83" t="s">
        <v>762</v>
      </c>
      <c r="B58" s="194" t="s">
        <v>730</v>
      </c>
      <c r="C58" s="194" t="s">
        <v>753</v>
      </c>
      <c r="D58" s="194" t="s">
        <v>753</v>
      </c>
      <c r="E58" s="194" t="s">
        <v>745</v>
      </c>
      <c r="F58" s="195">
        <v>-1000</v>
      </c>
      <c r="G58" s="194">
        <f>'Drop downs XTRA'!$F58*2</f>
        <v>-2000</v>
      </c>
      <c r="H58" s="196">
        <v>42553</v>
      </c>
      <c r="Q58" t="str">
        <f t="shared" si="0"/>
        <v>OK</v>
      </c>
      <c r="R58" t="str">
        <f t="shared" si="1"/>
        <v>OK</v>
      </c>
      <c r="S58" t="str">
        <f t="shared" si="2"/>
        <v>OK</v>
      </c>
      <c r="T58" t="str">
        <f t="shared" si="3"/>
        <v>OK</v>
      </c>
    </row>
    <row r="59" spans="1:20">
      <c r="A59" s="82" t="s">
        <v>763</v>
      </c>
      <c r="B59" s="197" t="s">
        <v>730</v>
      </c>
      <c r="C59" s="197" t="s">
        <v>753</v>
      </c>
      <c r="D59" s="197" t="s">
        <v>753</v>
      </c>
      <c r="E59" s="197" t="s">
        <v>745</v>
      </c>
      <c r="F59" s="199">
        <v>-6000</v>
      </c>
      <c r="G59" s="197">
        <f>'Drop downs XTRA'!$F59*2</f>
        <v>-12000</v>
      </c>
      <c r="H59" s="200">
        <v>42593</v>
      </c>
      <c r="Q59" t="str">
        <f t="shared" si="0"/>
        <v>OK</v>
      </c>
      <c r="R59" t="str">
        <f t="shared" si="1"/>
        <v>OK</v>
      </c>
      <c r="S59" t="str">
        <f t="shared" si="2"/>
        <v>OK</v>
      </c>
      <c r="T59" t="str">
        <f t="shared" si="3"/>
        <v>OK</v>
      </c>
    </row>
    <row r="60" spans="1:20">
      <c r="A60" s="83" t="s">
        <v>764</v>
      </c>
      <c r="B60" s="194" t="s">
        <v>730</v>
      </c>
      <c r="C60" s="194" t="s">
        <v>753</v>
      </c>
      <c r="D60" s="194" t="s">
        <v>753</v>
      </c>
      <c r="E60" s="194" t="s">
        <v>745</v>
      </c>
      <c r="F60" s="195">
        <v>-2000</v>
      </c>
      <c r="G60" s="194">
        <f>'Drop downs XTRA'!$F60*2</f>
        <v>-4000</v>
      </c>
      <c r="H60" s="196">
        <v>42399</v>
      </c>
      <c r="Q60" t="str">
        <f t="shared" si="0"/>
        <v>OK</v>
      </c>
      <c r="R60" t="str">
        <f t="shared" si="1"/>
        <v>OK</v>
      </c>
      <c r="S60" t="str">
        <f t="shared" si="2"/>
        <v>OK</v>
      </c>
      <c r="T60" t="str">
        <f t="shared" si="3"/>
        <v>OK</v>
      </c>
    </row>
    <row r="61" spans="1:20">
      <c r="A61" s="82" t="s">
        <v>533</v>
      </c>
      <c r="B61" s="197" t="s">
        <v>730</v>
      </c>
      <c r="C61" s="197" t="s">
        <v>753</v>
      </c>
      <c r="D61" s="197" t="s">
        <v>753</v>
      </c>
      <c r="E61" s="197" t="s">
        <v>745</v>
      </c>
      <c r="F61" s="199">
        <v>-4000</v>
      </c>
      <c r="G61" s="197">
        <f>'Drop downs XTRA'!$F61*2</f>
        <v>-8000</v>
      </c>
      <c r="H61" s="200">
        <v>42635</v>
      </c>
      <c r="Q61" t="str">
        <f t="shared" si="0"/>
        <v>OK</v>
      </c>
      <c r="R61" t="str">
        <f t="shared" si="1"/>
        <v>OK</v>
      </c>
      <c r="S61" t="str">
        <f t="shared" si="2"/>
        <v>OK</v>
      </c>
      <c r="T61" t="str">
        <f t="shared" si="3"/>
        <v>OK</v>
      </c>
    </row>
    <row r="62" spans="1:20">
      <c r="A62" s="83" t="s">
        <v>760</v>
      </c>
      <c r="B62" s="194" t="s">
        <v>738</v>
      </c>
      <c r="C62" s="194" t="s">
        <v>753</v>
      </c>
      <c r="D62" s="194" t="s">
        <v>753</v>
      </c>
      <c r="E62" s="194" t="s">
        <v>745</v>
      </c>
      <c r="F62" s="195">
        <v>-11000</v>
      </c>
      <c r="G62" s="194">
        <f>'Drop downs XTRA'!$F62*2</f>
        <v>-22000</v>
      </c>
      <c r="H62" s="196">
        <v>42747</v>
      </c>
      <c r="Q62" t="str">
        <f t="shared" si="0"/>
        <v>OK</v>
      </c>
      <c r="R62" t="str">
        <f t="shared" si="1"/>
        <v>OK</v>
      </c>
      <c r="S62" t="str">
        <f t="shared" si="2"/>
        <v>OK</v>
      </c>
      <c r="T62" t="str">
        <f t="shared" si="3"/>
        <v>OK</v>
      </c>
    </row>
    <row r="63" spans="1:20">
      <c r="A63" s="82" t="s">
        <v>39</v>
      </c>
      <c r="B63" s="197" t="s">
        <v>738</v>
      </c>
      <c r="C63" s="197" t="s">
        <v>753</v>
      </c>
      <c r="D63" s="197" t="s">
        <v>753</v>
      </c>
      <c r="E63" s="197" t="s">
        <v>745</v>
      </c>
      <c r="F63" s="199">
        <v>-5530.0000000000009</v>
      </c>
      <c r="G63" s="197">
        <f>'Drop downs XTRA'!$F63*2</f>
        <v>-11060.000000000002</v>
      </c>
      <c r="H63" s="200">
        <v>42809</v>
      </c>
      <c r="Q63" t="str">
        <f t="shared" si="0"/>
        <v>OK</v>
      </c>
      <c r="R63" t="str">
        <f t="shared" si="1"/>
        <v>OK</v>
      </c>
      <c r="S63" t="str">
        <f t="shared" si="2"/>
        <v>OK</v>
      </c>
      <c r="T63" t="str">
        <f t="shared" si="3"/>
        <v>OK</v>
      </c>
    </row>
    <row r="64" spans="1:20">
      <c r="A64" s="83" t="s">
        <v>761</v>
      </c>
      <c r="B64" s="194" t="s">
        <v>738</v>
      </c>
      <c r="C64" s="194" t="s">
        <v>753</v>
      </c>
      <c r="D64" s="194" t="s">
        <v>753</v>
      </c>
      <c r="E64" s="194" t="s">
        <v>745</v>
      </c>
      <c r="F64" s="195">
        <v>-1500</v>
      </c>
      <c r="G64" s="194">
        <f>'Drop downs XTRA'!$F64*2</f>
        <v>-3000</v>
      </c>
      <c r="H64" s="196">
        <v>42014</v>
      </c>
      <c r="Q64" t="str">
        <f t="shared" si="0"/>
        <v>OK</v>
      </c>
      <c r="R64" t="str">
        <f t="shared" si="1"/>
        <v>OK</v>
      </c>
      <c r="S64" t="str">
        <f t="shared" si="2"/>
        <v>OK</v>
      </c>
      <c r="T64" t="str">
        <f t="shared" si="3"/>
        <v>OK</v>
      </c>
    </row>
    <row r="65" spans="1:20">
      <c r="A65" s="82" t="s">
        <v>309</v>
      </c>
      <c r="B65" s="197" t="s">
        <v>738</v>
      </c>
      <c r="C65" s="197" t="s">
        <v>753</v>
      </c>
      <c r="D65" s="197" t="s">
        <v>753</v>
      </c>
      <c r="E65" s="197" t="s">
        <v>745</v>
      </c>
      <c r="F65" s="199">
        <v>-2000</v>
      </c>
      <c r="G65" s="197">
        <f>'Drop downs XTRA'!$F65*2</f>
        <v>-4000</v>
      </c>
      <c r="H65" s="200">
        <v>42823</v>
      </c>
      <c r="Q65" t="str">
        <f t="shared" si="0"/>
        <v>OK</v>
      </c>
      <c r="R65" t="str">
        <f t="shared" si="1"/>
        <v>OK</v>
      </c>
      <c r="S65" t="str">
        <f t="shared" si="2"/>
        <v>OK</v>
      </c>
      <c r="T65" t="str">
        <f t="shared" si="3"/>
        <v>OK</v>
      </c>
    </row>
    <row r="66" spans="1:20">
      <c r="A66" s="83" t="s">
        <v>601</v>
      </c>
      <c r="B66" s="194" t="s">
        <v>738</v>
      </c>
      <c r="C66" s="194" t="s">
        <v>753</v>
      </c>
      <c r="D66" s="194" t="s">
        <v>753</v>
      </c>
      <c r="E66" s="194" t="s">
        <v>745</v>
      </c>
      <c r="F66" s="195">
        <v>-3000</v>
      </c>
      <c r="G66" s="194">
        <f>'Drop downs XTRA'!$F66*2</f>
        <v>-6000</v>
      </c>
      <c r="H66" s="196">
        <v>42218</v>
      </c>
      <c r="Q66" t="str">
        <f t="shared" si="0"/>
        <v>OK</v>
      </c>
      <c r="R66" t="str">
        <f t="shared" si="1"/>
        <v>OK</v>
      </c>
      <c r="S66" t="str">
        <f t="shared" si="2"/>
        <v>OK</v>
      </c>
      <c r="T66" t="str">
        <f t="shared" si="3"/>
        <v>OK</v>
      </c>
    </row>
    <row r="67" spans="1:20">
      <c r="A67" s="82" t="s">
        <v>762</v>
      </c>
      <c r="B67" s="197" t="s">
        <v>738</v>
      </c>
      <c r="C67" s="197" t="s">
        <v>753</v>
      </c>
      <c r="D67" s="197" t="s">
        <v>753</v>
      </c>
      <c r="E67" s="197" t="s">
        <v>745</v>
      </c>
      <c r="F67" s="199">
        <v>-2000</v>
      </c>
      <c r="G67" s="197">
        <f>'Drop downs XTRA'!$F67*2</f>
        <v>-4000</v>
      </c>
      <c r="H67" s="200">
        <v>42911</v>
      </c>
      <c r="Q67" t="str">
        <f t="shared" si="0"/>
        <v>OK</v>
      </c>
      <c r="R67" t="str">
        <f t="shared" si="1"/>
        <v>OK</v>
      </c>
      <c r="S67" t="str">
        <f t="shared" si="2"/>
        <v>OK</v>
      </c>
      <c r="T67" t="str">
        <f t="shared" si="3"/>
        <v>OK</v>
      </c>
    </row>
    <row r="68" spans="1:20">
      <c r="A68" s="83" t="s">
        <v>763</v>
      </c>
      <c r="B68" s="194" t="s">
        <v>738</v>
      </c>
      <c r="C68" s="194" t="s">
        <v>753</v>
      </c>
      <c r="D68" s="194" t="s">
        <v>753</v>
      </c>
      <c r="E68" s="194" t="s">
        <v>745</v>
      </c>
      <c r="F68" s="195">
        <v>-4000</v>
      </c>
      <c r="G68" s="194">
        <f>'Drop downs XTRA'!$F68*2</f>
        <v>-8000</v>
      </c>
      <c r="H68" s="196">
        <v>42544</v>
      </c>
      <c r="Q68" t="str">
        <f t="shared" ref="Q68:Q131" si="4">IF(COUNTA(A68:H68)=8,"OK",$Q$3)</f>
        <v>OK</v>
      </c>
      <c r="R68" t="str">
        <f t="shared" ref="R68:R131" si="5">IF(AND(D68="Gov",C68="HP"),$R$3,"OK")</f>
        <v>OK</v>
      </c>
      <c r="S68" t="str">
        <f t="shared" ref="S68:S131" si="6">IF(G68=F68*2,"OK",$S$3)</f>
        <v>OK</v>
      </c>
      <c r="T68" t="str">
        <f t="shared" ref="T68:T131" si="7">IF(AND(E68="Income",F68&lt;=0),$T$3,"OK")</f>
        <v>OK</v>
      </c>
    </row>
    <row r="69" spans="1:20">
      <c r="A69" s="82" t="s">
        <v>764</v>
      </c>
      <c r="B69" s="197" t="s">
        <v>738</v>
      </c>
      <c r="C69" s="197" t="s">
        <v>753</v>
      </c>
      <c r="D69" s="197" t="s">
        <v>753</v>
      </c>
      <c r="E69" s="197" t="s">
        <v>745</v>
      </c>
      <c r="F69" s="199">
        <v>-2000</v>
      </c>
      <c r="G69" s="197">
        <f>'Drop downs XTRA'!$F69*2</f>
        <v>-4000</v>
      </c>
      <c r="H69" s="200">
        <v>42019</v>
      </c>
      <c r="Q69" t="str">
        <f t="shared" si="4"/>
        <v>OK</v>
      </c>
      <c r="R69" t="str">
        <f t="shared" si="5"/>
        <v>OK</v>
      </c>
      <c r="S69" t="str">
        <f t="shared" si="6"/>
        <v>OK</v>
      </c>
      <c r="T69" t="str">
        <f t="shared" si="7"/>
        <v>OK</v>
      </c>
    </row>
    <row r="70" spans="1:20">
      <c r="A70" s="83" t="s">
        <v>533</v>
      </c>
      <c r="B70" s="194" t="s">
        <v>738</v>
      </c>
      <c r="C70" s="194" t="s">
        <v>753</v>
      </c>
      <c r="D70" s="194" t="s">
        <v>753</v>
      </c>
      <c r="E70" s="194" t="s">
        <v>745</v>
      </c>
      <c r="F70" s="195">
        <v>-4000</v>
      </c>
      <c r="G70" s="194">
        <f>'Drop downs XTRA'!$F70*2</f>
        <v>-8000</v>
      </c>
      <c r="H70" s="196">
        <v>42834</v>
      </c>
      <c r="Q70" t="str">
        <f t="shared" si="4"/>
        <v>OK</v>
      </c>
      <c r="R70" t="str">
        <f t="shared" si="5"/>
        <v>OK</v>
      </c>
      <c r="S70" t="str">
        <f t="shared" si="6"/>
        <v>OK</v>
      </c>
      <c r="T70" t="str">
        <f t="shared" si="7"/>
        <v>OK</v>
      </c>
    </row>
    <row r="71" spans="1:20">
      <c r="A71" s="82" t="s">
        <v>760</v>
      </c>
      <c r="B71" s="197" t="s">
        <v>748</v>
      </c>
      <c r="C71" s="197" t="s">
        <v>753</v>
      </c>
      <c r="D71" s="197" t="s">
        <v>753</v>
      </c>
      <c r="E71" s="197" t="s">
        <v>745</v>
      </c>
      <c r="F71" s="199">
        <v>-10500</v>
      </c>
      <c r="G71" s="197">
        <f>'Drop downs XTRA'!$F71*2</f>
        <v>-21000</v>
      </c>
      <c r="H71" s="200">
        <v>42230</v>
      </c>
      <c r="Q71" t="str">
        <f t="shared" si="4"/>
        <v>OK</v>
      </c>
      <c r="R71" t="str">
        <f t="shared" si="5"/>
        <v>OK</v>
      </c>
      <c r="S71" t="str">
        <f t="shared" si="6"/>
        <v>OK</v>
      </c>
      <c r="T71" t="str">
        <f t="shared" si="7"/>
        <v>OK</v>
      </c>
    </row>
    <row r="72" spans="1:20">
      <c r="A72" s="83" t="s">
        <v>39</v>
      </c>
      <c r="B72" s="194" t="s">
        <v>748</v>
      </c>
      <c r="C72" s="194" t="s">
        <v>753</v>
      </c>
      <c r="D72" s="194" t="s">
        <v>753</v>
      </c>
      <c r="E72" s="194" t="s">
        <v>745</v>
      </c>
      <c r="F72" s="195">
        <v>-5530.0000000000009</v>
      </c>
      <c r="G72" s="194">
        <f>'Drop downs XTRA'!$F72*2</f>
        <v>-11060.000000000002</v>
      </c>
      <c r="H72" s="196">
        <v>42632</v>
      </c>
      <c r="Q72" t="str">
        <f t="shared" si="4"/>
        <v>OK</v>
      </c>
      <c r="R72" t="str">
        <f t="shared" si="5"/>
        <v>OK</v>
      </c>
      <c r="S72" t="str">
        <f t="shared" si="6"/>
        <v>OK</v>
      </c>
      <c r="T72" t="str">
        <f t="shared" si="7"/>
        <v>OK</v>
      </c>
    </row>
    <row r="73" spans="1:20">
      <c r="A73" s="82" t="s">
        <v>761</v>
      </c>
      <c r="B73" s="197" t="s">
        <v>748</v>
      </c>
      <c r="C73" s="197" t="s">
        <v>753</v>
      </c>
      <c r="D73" s="197" t="s">
        <v>753</v>
      </c>
      <c r="E73" s="197" t="s">
        <v>745</v>
      </c>
      <c r="F73" s="199">
        <v>-1300</v>
      </c>
      <c r="G73" s="197">
        <f>'Drop downs XTRA'!$F73*2</f>
        <v>-2600</v>
      </c>
      <c r="H73" s="200">
        <v>42770</v>
      </c>
      <c r="Q73" t="str">
        <f t="shared" si="4"/>
        <v>OK</v>
      </c>
      <c r="R73" t="str">
        <f t="shared" si="5"/>
        <v>OK</v>
      </c>
      <c r="S73" t="str">
        <f t="shared" si="6"/>
        <v>OK</v>
      </c>
      <c r="T73" t="str">
        <f t="shared" si="7"/>
        <v>OK</v>
      </c>
    </row>
    <row r="74" spans="1:20">
      <c r="A74" s="83" t="s">
        <v>309</v>
      </c>
      <c r="B74" s="194" t="s">
        <v>748</v>
      </c>
      <c r="C74" s="194" t="s">
        <v>753</v>
      </c>
      <c r="D74" s="194" t="s">
        <v>753</v>
      </c>
      <c r="E74" s="194" t="s">
        <v>745</v>
      </c>
      <c r="F74" s="195">
        <v>-3500</v>
      </c>
      <c r="G74" s="194">
        <f>'Drop downs XTRA'!$F74*2</f>
        <v>-7000</v>
      </c>
      <c r="H74" s="196">
        <v>42145</v>
      </c>
      <c r="Q74" t="str">
        <f t="shared" si="4"/>
        <v>OK</v>
      </c>
      <c r="R74" t="str">
        <f t="shared" si="5"/>
        <v>OK</v>
      </c>
      <c r="S74" t="str">
        <f t="shared" si="6"/>
        <v>OK</v>
      </c>
      <c r="T74" t="str">
        <f t="shared" si="7"/>
        <v>OK</v>
      </c>
    </row>
    <row r="75" spans="1:20">
      <c r="A75" s="82" t="s">
        <v>601</v>
      </c>
      <c r="B75" s="197" t="s">
        <v>748</v>
      </c>
      <c r="C75" s="197" t="s">
        <v>753</v>
      </c>
      <c r="D75" s="197" t="s">
        <v>753</v>
      </c>
      <c r="E75" s="197" t="s">
        <v>745</v>
      </c>
      <c r="F75" s="199">
        <v>0</v>
      </c>
      <c r="G75" s="197">
        <f>'Drop downs XTRA'!$F75*2</f>
        <v>0</v>
      </c>
      <c r="H75" s="200">
        <v>42282</v>
      </c>
      <c r="Q75" t="str">
        <f t="shared" si="4"/>
        <v>OK</v>
      </c>
      <c r="R75" t="str">
        <f t="shared" si="5"/>
        <v>OK</v>
      </c>
      <c r="S75" t="str">
        <f t="shared" si="6"/>
        <v>OK</v>
      </c>
      <c r="T75" t="str">
        <f t="shared" si="7"/>
        <v>OK</v>
      </c>
    </row>
    <row r="76" spans="1:20">
      <c r="A76" s="83" t="s">
        <v>762</v>
      </c>
      <c r="B76" s="194" t="s">
        <v>748</v>
      </c>
      <c r="C76" s="194" t="s">
        <v>753</v>
      </c>
      <c r="D76" s="194" t="s">
        <v>753</v>
      </c>
      <c r="E76" s="194" t="s">
        <v>745</v>
      </c>
      <c r="F76" s="195">
        <v>-1500</v>
      </c>
      <c r="G76" s="194">
        <f>'Drop downs XTRA'!$F76*2</f>
        <v>-3000</v>
      </c>
      <c r="H76" s="196">
        <v>42299</v>
      </c>
      <c r="Q76" t="str">
        <f t="shared" si="4"/>
        <v>OK</v>
      </c>
      <c r="R76" t="str">
        <f t="shared" si="5"/>
        <v>OK</v>
      </c>
      <c r="S76" t="str">
        <f t="shared" si="6"/>
        <v>OK</v>
      </c>
      <c r="T76" t="str">
        <f t="shared" si="7"/>
        <v>OK</v>
      </c>
    </row>
    <row r="77" spans="1:20">
      <c r="A77" s="82" t="s">
        <v>763</v>
      </c>
      <c r="B77" s="197" t="s">
        <v>748</v>
      </c>
      <c r="C77" s="197" t="s">
        <v>753</v>
      </c>
      <c r="D77" s="197" t="s">
        <v>753</v>
      </c>
      <c r="E77" s="197" t="s">
        <v>745</v>
      </c>
      <c r="F77" s="199">
        <v>-2500</v>
      </c>
      <c r="G77" s="197">
        <f>'Drop downs XTRA'!$F77*2</f>
        <v>-5000</v>
      </c>
      <c r="H77" s="200">
        <v>42029</v>
      </c>
      <c r="Q77" t="str">
        <f t="shared" si="4"/>
        <v>OK</v>
      </c>
      <c r="R77" t="str">
        <f t="shared" si="5"/>
        <v>OK</v>
      </c>
      <c r="S77" t="str">
        <f t="shared" si="6"/>
        <v>OK</v>
      </c>
      <c r="T77" t="str">
        <f t="shared" si="7"/>
        <v>OK</v>
      </c>
    </row>
    <row r="78" spans="1:20">
      <c r="A78" s="83" t="s">
        <v>764</v>
      </c>
      <c r="B78" s="194" t="s">
        <v>748</v>
      </c>
      <c r="C78" s="194" t="s">
        <v>753</v>
      </c>
      <c r="D78" s="194" t="s">
        <v>753</v>
      </c>
      <c r="E78" s="194" t="s">
        <v>745</v>
      </c>
      <c r="F78" s="195">
        <v>-1500</v>
      </c>
      <c r="G78" s="194">
        <f>'Drop downs XTRA'!$F78*2</f>
        <v>-3000</v>
      </c>
      <c r="H78" s="196">
        <v>42505</v>
      </c>
      <c r="Q78" t="str">
        <f t="shared" si="4"/>
        <v>OK</v>
      </c>
      <c r="R78" t="str">
        <f t="shared" si="5"/>
        <v>OK</v>
      </c>
      <c r="S78" t="str">
        <f t="shared" si="6"/>
        <v>OK</v>
      </c>
      <c r="T78" t="str">
        <f t="shared" si="7"/>
        <v>OK</v>
      </c>
    </row>
    <row r="79" spans="1:20">
      <c r="A79" s="82" t="s">
        <v>533</v>
      </c>
      <c r="B79" s="197" t="s">
        <v>748</v>
      </c>
      <c r="C79" s="197" t="s">
        <v>753</v>
      </c>
      <c r="D79" s="197" t="s">
        <v>753</v>
      </c>
      <c r="E79" s="197" t="s">
        <v>745</v>
      </c>
      <c r="F79" s="199">
        <v>-4000</v>
      </c>
      <c r="G79" s="197">
        <f>'Drop downs XTRA'!$F79*2</f>
        <v>-8000</v>
      </c>
      <c r="H79" s="200">
        <v>42704</v>
      </c>
      <c r="Q79" t="str">
        <f t="shared" si="4"/>
        <v>OK</v>
      </c>
      <c r="R79" t="str">
        <f t="shared" si="5"/>
        <v>OK</v>
      </c>
      <c r="S79" t="str">
        <f t="shared" si="6"/>
        <v>OK</v>
      </c>
      <c r="T79" t="str">
        <f t="shared" si="7"/>
        <v>OK</v>
      </c>
    </row>
    <row r="80" spans="1:20">
      <c r="A80" s="83" t="s">
        <v>760</v>
      </c>
      <c r="B80" s="194" t="s">
        <v>744</v>
      </c>
      <c r="C80" s="194" t="s">
        <v>753</v>
      </c>
      <c r="D80" s="194" t="s">
        <v>753</v>
      </c>
      <c r="E80" s="194" t="s">
        <v>745</v>
      </c>
      <c r="F80" s="195">
        <v>-11000</v>
      </c>
      <c r="G80" s="194">
        <f>'Drop downs XTRA'!$F80*2</f>
        <v>-22000</v>
      </c>
      <c r="H80" s="196">
        <v>42870</v>
      </c>
      <c r="Q80" t="str">
        <f t="shared" si="4"/>
        <v>OK</v>
      </c>
      <c r="R80" t="str">
        <f t="shared" si="5"/>
        <v>OK</v>
      </c>
      <c r="S80" t="str">
        <f t="shared" si="6"/>
        <v>OK</v>
      </c>
      <c r="T80" t="str">
        <f t="shared" si="7"/>
        <v>OK</v>
      </c>
    </row>
    <row r="81" spans="1:20">
      <c r="A81" s="82" t="s">
        <v>39</v>
      </c>
      <c r="B81" s="197" t="s">
        <v>744</v>
      </c>
      <c r="C81" s="197" t="s">
        <v>753</v>
      </c>
      <c r="D81" s="197" t="s">
        <v>753</v>
      </c>
      <c r="E81" s="197" t="s">
        <v>745</v>
      </c>
      <c r="F81" s="199">
        <v>-5530.0000000000009</v>
      </c>
      <c r="G81" s="197">
        <f>'Drop downs XTRA'!$F81*2</f>
        <v>-11060.000000000002</v>
      </c>
      <c r="H81" s="200">
        <v>42833</v>
      </c>
      <c r="Q81" t="str">
        <f t="shared" si="4"/>
        <v>OK</v>
      </c>
      <c r="R81" t="str">
        <f t="shared" si="5"/>
        <v>OK</v>
      </c>
      <c r="S81" t="str">
        <f t="shared" si="6"/>
        <v>OK</v>
      </c>
      <c r="T81" t="str">
        <f t="shared" si="7"/>
        <v>OK</v>
      </c>
    </row>
    <row r="82" spans="1:20">
      <c r="A82" s="83" t="s">
        <v>761</v>
      </c>
      <c r="B82" s="194" t="s">
        <v>744</v>
      </c>
      <c r="C82" s="194" t="s">
        <v>753</v>
      </c>
      <c r="D82" s="194" t="s">
        <v>753</v>
      </c>
      <c r="E82" s="194" t="s">
        <v>745</v>
      </c>
      <c r="F82" s="195">
        <v>-2500</v>
      </c>
      <c r="G82" s="194">
        <f>'Drop downs XTRA'!$F82*2</f>
        <v>-5000</v>
      </c>
      <c r="H82" s="196">
        <v>42876</v>
      </c>
      <c r="Q82" t="str">
        <f t="shared" si="4"/>
        <v>OK</v>
      </c>
      <c r="R82" t="str">
        <f t="shared" si="5"/>
        <v>OK</v>
      </c>
      <c r="S82" t="str">
        <f t="shared" si="6"/>
        <v>OK</v>
      </c>
      <c r="T82" t="str">
        <f t="shared" si="7"/>
        <v>OK</v>
      </c>
    </row>
    <row r="83" spans="1:20">
      <c r="A83" s="82" t="s">
        <v>309</v>
      </c>
      <c r="B83" s="197" t="s">
        <v>744</v>
      </c>
      <c r="C83" s="197" t="s">
        <v>753</v>
      </c>
      <c r="D83" s="197" t="s">
        <v>753</v>
      </c>
      <c r="E83" s="197" t="s">
        <v>745</v>
      </c>
      <c r="F83" s="199">
        <v>-1500</v>
      </c>
      <c r="G83" s="197">
        <f>'Drop downs XTRA'!$F83*2</f>
        <v>-3000</v>
      </c>
      <c r="H83" s="200">
        <v>42867</v>
      </c>
      <c r="Q83" t="str">
        <f t="shared" si="4"/>
        <v>OK</v>
      </c>
      <c r="R83" t="str">
        <f t="shared" si="5"/>
        <v>OK</v>
      </c>
      <c r="S83" t="str">
        <f t="shared" si="6"/>
        <v>OK</v>
      </c>
      <c r="T83" t="str">
        <f t="shared" si="7"/>
        <v>OK</v>
      </c>
    </row>
    <row r="84" spans="1:20">
      <c r="A84" s="83" t="s">
        <v>601</v>
      </c>
      <c r="B84" s="194" t="s">
        <v>744</v>
      </c>
      <c r="C84" s="194" t="s">
        <v>753</v>
      </c>
      <c r="D84" s="194" t="s">
        <v>753</v>
      </c>
      <c r="E84" s="194" t="s">
        <v>745</v>
      </c>
      <c r="F84" s="195">
        <v>-3500</v>
      </c>
      <c r="G84" s="194">
        <f>'Drop downs XTRA'!$F84*2</f>
        <v>-7000</v>
      </c>
      <c r="H84" s="196">
        <v>42288</v>
      </c>
      <c r="Q84" t="str">
        <f t="shared" si="4"/>
        <v>OK</v>
      </c>
      <c r="R84" t="str">
        <f t="shared" si="5"/>
        <v>OK</v>
      </c>
      <c r="S84" t="str">
        <f t="shared" si="6"/>
        <v>OK</v>
      </c>
      <c r="T84" t="str">
        <f t="shared" si="7"/>
        <v>OK</v>
      </c>
    </row>
    <row r="85" spans="1:20">
      <c r="A85" s="82" t="s">
        <v>762</v>
      </c>
      <c r="B85" s="197" t="s">
        <v>744</v>
      </c>
      <c r="C85" s="197" t="s">
        <v>753</v>
      </c>
      <c r="D85" s="197" t="s">
        <v>753</v>
      </c>
      <c r="E85" s="197" t="s">
        <v>745</v>
      </c>
      <c r="F85" s="199">
        <v>-2000</v>
      </c>
      <c r="G85" s="197">
        <f>'Drop downs XTRA'!$F85*2</f>
        <v>-4000</v>
      </c>
      <c r="H85" s="200">
        <v>42674</v>
      </c>
      <c r="Q85" t="str">
        <f t="shared" si="4"/>
        <v>OK</v>
      </c>
      <c r="R85" t="str">
        <f t="shared" si="5"/>
        <v>OK</v>
      </c>
      <c r="S85" t="str">
        <f t="shared" si="6"/>
        <v>OK</v>
      </c>
      <c r="T85" t="str">
        <f t="shared" si="7"/>
        <v>OK</v>
      </c>
    </row>
    <row r="86" spans="1:20">
      <c r="A86" s="83" t="s">
        <v>763</v>
      </c>
      <c r="B86" s="194" t="s">
        <v>744</v>
      </c>
      <c r="C86" s="194" t="s">
        <v>753</v>
      </c>
      <c r="D86" s="194" t="s">
        <v>753</v>
      </c>
      <c r="E86" s="194" t="s">
        <v>745</v>
      </c>
      <c r="F86" s="195">
        <v>-1500</v>
      </c>
      <c r="G86" s="194">
        <f>'Drop downs XTRA'!$F86*2</f>
        <v>-3000</v>
      </c>
      <c r="H86" s="196">
        <v>42941</v>
      </c>
      <c r="Q86" t="str">
        <f t="shared" si="4"/>
        <v>OK</v>
      </c>
      <c r="R86" t="str">
        <f t="shared" si="5"/>
        <v>OK</v>
      </c>
      <c r="S86" t="str">
        <f t="shared" si="6"/>
        <v>OK</v>
      </c>
      <c r="T86" t="str">
        <f t="shared" si="7"/>
        <v>OK</v>
      </c>
    </row>
    <row r="87" spans="1:20">
      <c r="A87" s="82" t="s">
        <v>764</v>
      </c>
      <c r="B87" s="197" t="s">
        <v>744</v>
      </c>
      <c r="C87" s="197" t="s">
        <v>753</v>
      </c>
      <c r="D87" s="197" t="s">
        <v>753</v>
      </c>
      <c r="E87" s="197" t="s">
        <v>745</v>
      </c>
      <c r="F87" s="199">
        <v>-500</v>
      </c>
      <c r="G87" s="197">
        <f>'Drop downs XTRA'!$F87*2</f>
        <v>-1000</v>
      </c>
      <c r="H87" s="200">
        <v>42004</v>
      </c>
      <c r="Q87" t="str">
        <f t="shared" si="4"/>
        <v>OK</v>
      </c>
      <c r="R87" t="str">
        <f t="shared" si="5"/>
        <v>OK</v>
      </c>
      <c r="S87" t="str">
        <f t="shared" si="6"/>
        <v>OK</v>
      </c>
      <c r="T87" t="str">
        <f t="shared" si="7"/>
        <v>OK</v>
      </c>
    </row>
    <row r="88" spans="1:20">
      <c r="A88" s="83" t="s">
        <v>533</v>
      </c>
      <c r="B88" s="194" t="s">
        <v>744</v>
      </c>
      <c r="C88" s="194" t="s">
        <v>753</v>
      </c>
      <c r="D88" s="194" t="s">
        <v>753</v>
      </c>
      <c r="E88" s="194" t="s">
        <v>745</v>
      </c>
      <c r="F88" s="195">
        <v>-1000</v>
      </c>
      <c r="G88" s="194">
        <f>'Drop downs XTRA'!$F88*2</f>
        <v>-2000</v>
      </c>
      <c r="H88" s="196">
        <v>42905</v>
      </c>
      <c r="Q88" t="str">
        <f t="shared" si="4"/>
        <v>OK</v>
      </c>
      <c r="R88" t="str">
        <f t="shared" si="5"/>
        <v>OK</v>
      </c>
      <c r="S88" t="str">
        <f t="shared" si="6"/>
        <v>OK</v>
      </c>
      <c r="T88" t="str">
        <f t="shared" si="7"/>
        <v>OK</v>
      </c>
    </row>
    <row r="89" spans="1:20">
      <c r="A89" s="82" t="s">
        <v>729</v>
      </c>
      <c r="B89" s="197" t="s">
        <v>730</v>
      </c>
      <c r="C89" s="197" t="s">
        <v>731</v>
      </c>
      <c r="D89" s="197" t="s">
        <v>732</v>
      </c>
      <c r="E89" s="197" t="s">
        <v>28</v>
      </c>
      <c r="F89" s="199">
        <v>30429</v>
      </c>
      <c r="G89" s="197">
        <f>'Drop downs XTRA'!$F89*2</f>
        <v>60858</v>
      </c>
      <c r="H89" s="200">
        <v>42201</v>
      </c>
      <c r="Q89" t="str">
        <f t="shared" si="4"/>
        <v>OK</v>
      </c>
      <c r="R89" t="str">
        <f t="shared" si="5"/>
        <v>OK</v>
      </c>
      <c r="S89" t="str">
        <f t="shared" si="6"/>
        <v>OK</v>
      </c>
      <c r="T89" t="str">
        <f t="shared" si="7"/>
        <v>OK</v>
      </c>
    </row>
    <row r="90" spans="1:20">
      <c r="A90" s="83" t="s">
        <v>735</v>
      </c>
      <c r="B90" s="194" t="s">
        <v>730</v>
      </c>
      <c r="C90" s="194" t="s">
        <v>504</v>
      </c>
      <c r="D90" s="194" t="s">
        <v>739</v>
      </c>
      <c r="E90" s="194" t="s">
        <v>28</v>
      </c>
      <c r="F90" s="195">
        <v>7203.5999999999985</v>
      </c>
      <c r="G90" s="194">
        <f>'Drop downs XTRA'!$F90*2</f>
        <v>14407.199999999997</v>
      </c>
      <c r="H90" s="196">
        <v>42366</v>
      </c>
      <c r="Q90" t="str">
        <f t="shared" si="4"/>
        <v>OK</v>
      </c>
      <c r="R90" t="str">
        <f t="shared" si="5"/>
        <v>OK</v>
      </c>
      <c r="S90" t="str">
        <f t="shared" si="6"/>
        <v>OK</v>
      </c>
      <c r="T90" t="str">
        <f t="shared" si="7"/>
        <v>OK</v>
      </c>
    </row>
    <row r="91" spans="1:20">
      <c r="A91" s="82" t="s">
        <v>741</v>
      </c>
      <c r="B91" s="197" t="s">
        <v>730</v>
      </c>
      <c r="C91" s="197" t="s">
        <v>504</v>
      </c>
      <c r="D91" s="197" t="s">
        <v>739</v>
      </c>
      <c r="E91" s="197" t="s">
        <v>28</v>
      </c>
      <c r="F91" s="199">
        <v>12791.519999999999</v>
      </c>
      <c r="G91" s="197">
        <f>'Drop downs XTRA'!$F91*2</f>
        <v>25583.039999999997</v>
      </c>
      <c r="H91" s="200">
        <v>42838</v>
      </c>
      <c r="Q91" t="str">
        <f t="shared" si="4"/>
        <v>OK</v>
      </c>
      <c r="R91" t="str">
        <f t="shared" si="5"/>
        <v>OK</v>
      </c>
      <c r="S91" t="str">
        <f t="shared" si="6"/>
        <v>OK</v>
      </c>
      <c r="T91" t="str">
        <f t="shared" si="7"/>
        <v>OK</v>
      </c>
    </row>
    <row r="92" spans="1:20">
      <c r="A92" s="83" t="s">
        <v>746</v>
      </c>
      <c r="B92" s="194" t="s">
        <v>730</v>
      </c>
      <c r="C92" s="194" t="s">
        <v>734</v>
      </c>
      <c r="D92" s="194" t="s">
        <v>494</v>
      </c>
      <c r="E92" s="194" t="s">
        <v>28</v>
      </c>
      <c r="F92" s="195">
        <v>15692.544000000002</v>
      </c>
      <c r="G92" s="194">
        <f>'Drop downs XTRA'!$F92*2</f>
        <v>31385.088000000003</v>
      </c>
      <c r="H92" s="196">
        <v>42934</v>
      </c>
      <c r="Q92" t="str">
        <f t="shared" si="4"/>
        <v>OK</v>
      </c>
      <c r="R92" t="str">
        <f t="shared" si="5"/>
        <v>OK</v>
      </c>
      <c r="S92" t="str">
        <f t="shared" si="6"/>
        <v>OK</v>
      </c>
      <c r="T92" t="str">
        <f t="shared" si="7"/>
        <v>OK</v>
      </c>
    </row>
    <row r="93" spans="1:20">
      <c r="A93" s="82" t="s">
        <v>729</v>
      </c>
      <c r="B93" s="197" t="s">
        <v>738</v>
      </c>
      <c r="C93" s="197" t="s">
        <v>731</v>
      </c>
      <c r="D93" s="197" t="s">
        <v>739</v>
      </c>
      <c r="E93" s="197" t="s">
        <v>28</v>
      </c>
      <c r="F93" s="199">
        <v>29994.299999999996</v>
      </c>
      <c r="G93" s="197">
        <f>'Drop downs XTRA'!$F93*2</f>
        <v>59988.599999999991</v>
      </c>
      <c r="H93" s="200">
        <v>42580</v>
      </c>
      <c r="Q93" t="str">
        <f t="shared" si="4"/>
        <v>OK</v>
      </c>
      <c r="R93" t="str">
        <f t="shared" si="5"/>
        <v>Check Gov &amp; HP</v>
      </c>
      <c r="S93" t="str">
        <f t="shared" si="6"/>
        <v>OK</v>
      </c>
      <c r="T93" t="str">
        <f t="shared" si="7"/>
        <v>OK</v>
      </c>
    </row>
    <row r="94" spans="1:20">
      <c r="A94" s="83" t="s">
        <v>735</v>
      </c>
      <c r="B94" s="194" t="s">
        <v>738</v>
      </c>
      <c r="C94" s="194" t="s">
        <v>731</v>
      </c>
      <c r="D94" s="194" t="s">
        <v>732</v>
      </c>
      <c r="E94" s="194" t="s">
        <v>28</v>
      </c>
      <c r="F94" s="195">
        <v>8294.58</v>
      </c>
      <c r="G94" s="194">
        <f>'Drop downs XTRA'!$F94*2</f>
        <v>16589.16</v>
      </c>
      <c r="H94" s="196">
        <v>42063</v>
      </c>
      <c r="Q94" t="str">
        <f t="shared" si="4"/>
        <v>OK</v>
      </c>
      <c r="R94" t="str">
        <f t="shared" si="5"/>
        <v>OK</v>
      </c>
      <c r="S94" t="str">
        <f t="shared" si="6"/>
        <v>OK</v>
      </c>
      <c r="T94" t="str">
        <f t="shared" si="7"/>
        <v>OK</v>
      </c>
    </row>
    <row r="95" spans="1:20">
      <c r="A95" s="82" t="s">
        <v>741</v>
      </c>
      <c r="B95" s="197" t="s">
        <v>738</v>
      </c>
      <c r="C95" s="197" t="s">
        <v>734</v>
      </c>
      <c r="D95" s="197" t="s">
        <v>491</v>
      </c>
      <c r="E95" s="197" t="s">
        <v>28</v>
      </c>
      <c r="F95" s="199">
        <v>14889.6</v>
      </c>
      <c r="G95" s="197">
        <f>'Drop downs XTRA'!$F95*2</f>
        <v>29779.200000000001</v>
      </c>
      <c r="H95" s="200">
        <v>42596</v>
      </c>
      <c r="Q95" t="str">
        <f t="shared" si="4"/>
        <v>OK</v>
      </c>
      <c r="R95" t="str">
        <f t="shared" si="5"/>
        <v>OK</v>
      </c>
      <c r="S95" t="str">
        <f t="shared" si="6"/>
        <v>OK</v>
      </c>
      <c r="T95" t="str">
        <f t="shared" si="7"/>
        <v>OK</v>
      </c>
    </row>
    <row r="96" spans="1:20">
      <c r="A96" s="83" t="s">
        <v>746</v>
      </c>
      <c r="B96" s="194" t="s">
        <v>738</v>
      </c>
      <c r="C96" s="194" t="s">
        <v>734</v>
      </c>
      <c r="D96" s="194" t="s">
        <v>751</v>
      </c>
      <c r="E96" s="194" t="s">
        <v>28</v>
      </c>
      <c r="F96" s="195">
        <v>18044.544000000002</v>
      </c>
      <c r="G96" s="194">
        <f>'Drop downs XTRA'!$F96*2</f>
        <v>36089.088000000003</v>
      </c>
      <c r="H96" s="196">
        <v>42901</v>
      </c>
      <c r="Q96" t="str">
        <f t="shared" si="4"/>
        <v>OK</v>
      </c>
      <c r="R96" t="str">
        <f t="shared" si="5"/>
        <v>OK</v>
      </c>
      <c r="S96" t="str">
        <f t="shared" si="6"/>
        <v>OK</v>
      </c>
      <c r="T96" t="str">
        <f t="shared" si="7"/>
        <v>OK</v>
      </c>
    </row>
    <row r="97" spans="1:20">
      <c r="A97" s="82" t="s">
        <v>729</v>
      </c>
      <c r="B97" s="197" t="s">
        <v>744</v>
      </c>
      <c r="C97" s="197" t="s">
        <v>504</v>
      </c>
      <c r="D97" s="197" t="s">
        <v>732</v>
      </c>
      <c r="E97" s="197" t="s">
        <v>28</v>
      </c>
      <c r="F97" s="199">
        <v>21751.099999999995</v>
      </c>
      <c r="G97" s="197">
        <f>'Drop downs XTRA'!$F97*2</f>
        <v>43502.19999999999</v>
      </c>
      <c r="H97" s="200">
        <v>42358</v>
      </c>
      <c r="Q97" t="str">
        <f t="shared" si="4"/>
        <v>OK</v>
      </c>
      <c r="R97" t="str">
        <f t="shared" si="5"/>
        <v>OK</v>
      </c>
      <c r="S97" t="str">
        <f t="shared" si="6"/>
        <v>OK</v>
      </c>
      <c r="T97" t="str">
        <f t="shared" si="7"/>
        <v>OK</v>
      </c>
    </row>
    <row r="98" spans="1:20">
      <c r="A98" s="83" t="s">
        <v>735</v>
      </c>
      <c r="B98" s="194" t="s">
        <v>744</v>
      </c>
      <c r="C98" s="194" t="s">
        <v>504</v>
      </c>
      <c r="D98" s="194" t="s">
        <v>751</v>
      </c>
      <c r="E98" s="194" t="s">
        <v>28</v>
      </c>
      <c r="F98" s="195">
        <v>10382.580000000002</v>
      </c>
      <c r="G98" s="194">
        <f>'Drop downs XTRA'!$F98*2</f>
        <v>20765.160000000003</v>
      </c>
      <c r="H98" s="196">
        <v>42589</v>
      </c>
      <c r="Q98" t="str">
        <f t="shared" si="4"/>
        <v>OK</v>
      </c>
      <c r="R98" t="str">
        <f t="shared" si="5"/>
        <v>OK</v>
      </c>
      <c r="S98" t="str">
        <f t="shared" si="6"/>
        <v>OK</v>
      </c>
      <c r="T98" t="str">
        <f t="shared" si="7"/>
        <v>OK</v>
      </c>
    </row>
    <row r="99" spans="1:20">
      <c r="A99" s="82" t="s">
        <v>741</v>
      </c>
      <c r="B99" s="197" t="s">
        <v>744</v>
      </c>
      <c r="C99" s="197" t="s">
        <v>734</v>
      </c>
      <c r="D99" s="197" t="s">
        <v>491</v>
      </c>
      <c r="E99" s="197" t="s">
        <v>28</v>
      </c>
      <c r="F99" s="199">
        <v>12673.079999999998</v>
      </c>
      <c r="G99" s="197">
        <f>'Drop downs XTRA'!$F99*2</f>
        <v>25346.159999999996</v>
      </c>
      <c r="H99" s="200">
        <v>42645</v>
      </c>
      <c r="Q99" t="str">
        <f t="shared" si="4"/>
        <v>OK</v>
      </c>
      <c r="R99" t="str">
        <f t="shared" si="5"/>
        <v>OK</v>
      </c>
      <c r="S99" t="str">
        <f t="shared" si="6"/>
        <v>OK</v>
      </c>
      <c r="T99" t="str">
        <f t="shared" si="7"/>
        <v>OK</v>
      </c>
    </row>
    <row r="100" spans="1:20">
      <c r="A100" s="83" t="s">
        <v>746</v>
      </c>
      <c r="B100" s="194" t="s">
        <v>744</v>
      </c>
      <c r="C100" s="194" t="s">
        <v>743</v>
      </c>
      <c r="D100" s="194" t="s">
        <v>752</v>
      </c>
      <c r="E100" s="194" t="s">
        <v>28</v>
      </c>
      <c r="F100" s="195">
        <v>16708.608000000004</v>
      </c>
      <c r="G100" s="194">
        <f>'Drop downs XTRA'!$F100*2</f>
        <v>33417.216000000008</v>
      </c>
      <c r="H100" s="196">
        <v>42292</v>
      </c>
      <c r="Q100" t="str">
        <f t="shared" si="4"/>
        <v>OK</v>
      </c>
      <c r="R100" t="str">
        <f t="shared" si="5"/>
        <v>OK</v>
      </c>
      <c r="S100" t="str">
        <f t="shared" si="6"/>
        <v>OK</v>
      </c>
      <c r="T100" t="str">
        <f t="shared" si="7"/>
        <v>OK</v>
      </c>
    </row>
    <row r="101" spans="1:20">
      <c r="A101" s="82" t="s">
        <v>729</v>
      </c>
      <c r="B101" s="197" t="s">
        <v>748</v>
      </c>
      <c r="C101" s="197" t="s">
        <v>502</v>
      </c>
      <c r="D101" s="197" t="s">
        <v>739</v>
      </c>
      <c r="E101" s="197" t="s">
        <v>28</v>
      </c>
      <c r="F101" s="199">
        <v>21751.099999999995</v>
      </c>
      <c r="G101" s="197">
        <f>'Drop downs XTRA'!$F101*2</f>
        <v>43502.19999999999</v>
      </c>
      <c r="H101" s="200">
        <v>42373</v>
      </c>
      <c r="Q101" t="str">
        <f t="shared" si="4"/>
        <v>OK</v>
      </c>
      <c r="R101" t="str">
        <f t="shared" si="5"/>
        <v>OK</v>
      </c>
      <c r="S101" t="str">
        <f t="shared" si="6"/>
        <v>OK</v>
      </c>
      <c r="T101" t="str">
        <f t="shared" si="7"/>
        <v>OK</v>
      </c>
    </row>
    <row r="102" spans="1:20">
      <c r="A102" s="83" t="s">
        <v>735</v>
      </c>
      <c r="B102" s="194" t="s">
        <v>748</v>
      </c>
      <c r="C102" s="194" t="s">
        <v>734</v>
      </c>
      <c r="D102" s="194" t="s">
        <v>752</v>
      </c>
      <c r="E102" s="194" t="s">
        <v>28</v>
      </c>
      <c r="F102" s="195">
        <v>10241.640000000003</v>
      </c>
      <c r="G102" s="194">
        <f>'Drop downs XTRA'!$F102*2</f>
        <v>20483.280000000006</v>
      </c>
      <c r="H102" s="196">
        <v>42873</v>
      </c>
      <c r="Q102" t="str">
        <f t="shared" si="4"/>
        <v>OK</v>
      </c>
      <c r="R102" t="str">
        <f t="shared" si="5"/>
        <v>OK</v>
      </c>
      <c r="S102" t="str">
        <f t="shared" si="6"/>
        <v>OK</v>
      </c>
      <c r="T102" t="str">
        <f t="shared" si="7"/>
        <v>OK</v>
      </c>
    </row>
    <row r="103" spans="1:20">
      <c r="A103" s="82" t="s">
        <v>741</v>
      </c>
      <c r="B103" s="197" t="s">
        <v>748</v>
      </c>
      <c r="C103" s="197" t="s">
        <v>731</v>
      </c>
      <c r="D103" s="197" t="s">
        <v>752</v>
      </c>
      <c r="E103" s="197" t="s">
        <v>28</v>
      </c>
      <c r="F103" s="199">
        <v>14754.24</v>
      </c>
      <c r="G103" s="197">
        <f>'Drop downs XTRA'!$F103*2</f>
        <v>29508.48</v>
      </c>
      <c r="H103" s="200">
        <v>42941</v>
      </c>
      <c r="Q103" t="str">
        <f t="shared" si="4"/>
        <v>OK</v>
      </c>
      <c r="R103" t="str">
        <f t="shared" si="5"/>
        <v>OK</v>
      </c>
      <c r="S103" t="str">
        <f t="shared" si="6"/>
        <v>OK</v>
      </c>
      <c r="T103" t="str">
        <f t="shared" si="7"/>
        <v>OK</v>
      </c>
    </row>
    <row r="104" spans="1:20">
      <c r="A104" s="83" t="s">
        <v>746</v>
      </c>
      <c r="B104" s="194" t="s">
        <v>748</v>
      </c>
      <c r="C104" s="194" t="s">
        <v>743</v>
      </c>
      <c r="D104" s="194" t="s">
        <v>752</v>
      </c>
      <c r="E104" s="194" t="s">
        <v>28</v>
      </c>
      <c r="F104" s="195">
        <v>18797.184000000001</v>
      </c>
      <c r="G104" s="194">
        <f>'Drop downs XTRA'!$F104*2</f>
        <v>37594.368000000002</v>
      </c>
      <c r="H104" s="196">
        <v>42446</v>
      </c>
      <c r="Q104" t="str">
        <f t="shared" si="4"/>
        <v>OK</v>
      </c>
      <c r="R104" t="str">
        <f t="shared" si="5"/>
        <v>OK</v>
      </c>
      <c r="S104" t="str">
        <f t="shared" si="6"/>
        <v>OK</v>
      </c>
      <c r="T104" t="str">
        <f t="shared" si="7"/>
        <v>OK</v>
      </c>
    </row>
    <row r="105" spans="1:20">
      <c r="A105" s="82" t="s">
        <v>729</v>
      </c>
      <c r="B105" s="197" t="s">
        <v>738</v>
      </c>
      <c r="C105" s="197" t="s">
        <v>750</v>
      </c>
      <c r="D105" s="197" t="s">
        <v>752</v>
      </c>
      <c r="E105" s="197" t="s">
        <v>28</v>
      </c>
      <c r="F105" s="199">
        <v>29849.4</v>
      </c>
      <c r="G105" s="197">
        <f>'Drop downs XTRA'!$F105*2</f>
        <v>59698.8</v>
      </c>
      <c r="H105" s="200">
        <v>42218</v>
      </c>
      <c r="Q105" t="str">
        <f t="shared" si="4"/>
        <v>OK</v>
      </c>
      <c r="R105" t="str">
        <f t="shared" si="5"/>
        <v>OK</v>
      </c>
      <c r="S105" t="str">
        <f t="shared" si="6"/>
        <v>OK</v>
      </c>
      <c r="T105" t="str">
        <f t="shared" si="7"/>
        <v>OK</v>
      </c>
    </row>
    <row r="106" spans="1:20">
      <c r="A106" s="83" t="s">
        <v>735</v>
      </c>
      <c r="B106" s="194" t="s">
        <v>738</v>
      </c>
      <c r="C106" s="194" t="s">
        <v>504</v>
      </c>
      <c r="D106" s="194" t="s">
        <v>752</v>
      </c>
      <c r="E106" s="194" t="s">
        <v>28</v>
      </c>
      <c r="F106" s="195">
        <v>10805.399999999998</v>
      </c>
      <c r="G106" s="194">
        <f>'Drop downs XTRA'!$F106*2</f>
        <v>21610.799999999996</v>
      </c>
      <c r="H106" s="196">
        <v>42567</v>
      </c>
      <c r="Q106" t="str">
        <f t="shared" si="4"/>
        <v>OK</v>
      </c>
      <c r="R106" t="str">
        <f t="shared" si="5"/>
        <v>OK</v>
      </c>
      <c r="S106" t="str">
        <f t="shared" si="6"/>
        <v>OK</v>
      </c>
      <c r="T106" t="str">
        <f t="shared" si="7"/>
        <v>OK</v>
      </c>
    </row>
    <row r="107" spans="1:20">
      <c r="A107" s="82" t="s">
        <v>741</v>
      </c>
      <c r="B107" s="197" t="s">
        <v>738</v>
      </c>
      <c r="C107" s="197" t="s">
        <v>743</v>
      </c>
      <c r="D107" s="197" t="s">
        <v>751</v>
      </c>
      <c r="E107" s="197" t="s">
        <v>28</v>
      </c>
      <c r="F107" s="199">
        <v>14618.88</v>
      </c>
      <c r="G107" s="197">
        <f>'Drop downs XTRA'!$F107*2</f>
        <v>29237.759999999998</v>
      </c>
      <c r="H107" s="200">
        <v>42055</v>
      </c>
      <c r="Q107" t="str">
        <f t="shared" si="4"/>
        <v>OK</v>
      </c>
      <c r="R107" t="str">
        <f t="shared" si="5"/>
        <v>OK</v>
      </c>
      <c r="S107" t="str">
        <f t="shared" si="6"/>
        <v>OK</v>
      </c>
      <c r="T107" t="str">
        <f t="shared" si="7"/>
        <v>OK</v>
      </c>
    </row>
    <row r="108" spans="1:20">
      <c r="A108" s="83" t="s">
        <v>746</v>
      </c>
      <c r="B108" s="194" t="s">
        <v>738</v>
      </c>
      <c r="C108" s="194" t="s">
        <v>743</v>
      </c>
      <c r="D108" s="194" t="s">
        <v>732</v>
      </c>
      <c r="E108" s="194" t="s">
        <v>28</v>
      </c>
      <c r="F108" s="195">
        <v>18307.968000000001</v>
      </c>
      <c r="G108" s="194">
        <f>'Drop downs XTRA'!$F108*2</f>
        <v>36615.936000000002</v>
      </c>
      <c r="H108" s="196">
        <v>42313</v>
      </c>
      <c r="Q108" t="str">
        <f t="shared" si="4"/>
        <v>OK</v>
      </c>
      <c r="R108" t="str">
        <f t="shared" si="5"/>
        <v>OK</v>
      </c>
      <c r="S108" t="str">
        <f t="shared" si="6"/>
        <v>OK</v>
      </c>
      <c r="T108" t="str">
        <f t="shared" si="7"/>
        <v>OK</v>
      </c>
    </row>
    <row r="109" spans="1:20">
      <c r="A109" s="82" t="s">
        <v>756</v>
      </c>
      <c r="B109" s="197" t="s">
        <v>730</v>
      </c>
      <c r="C109" s="197" t="s">
        <v>504</v>
      </c>
      <c r="D109" s="197" t="s">
        <v>491</v>
      </c>
      <c r="E109" s="197" t="s">
        <v>740</v>
      </c>
      <c r="F109" s="199">
        <v>-13804.83</v>
      </c>
      <c r="G109" s="197">
        <f>'Drop downs XTRA'!$F109*2</f>
        <v>-27609.66</v>
      </c>
      <c r="H109" s="200">
        <v>42981</v>
      </c>
      <c r="Q109" t="str">
        <f t="shared" si="4"/>
        <v>OK</v>
      </c>
      <c r="R109" t="str">
        <f t="shared" si="5"/>
        <v>OK</v>
      </c>
      <c r="S109" t="str">
        <f t="shared" si="6"/>
        <v>OK</v>
      </c>
      <c r="T109" t="str">
        <f t="shared" si="7"/>
        <v>OK</v>
      </c>
    </row>
    <row r="110" spans="1:20">
      <c r="A110" s="83" t="s">
        <v>757</v>
      </c>
      <c r="B110" s="194" t="s">
        <v>730</v>
      </c>
      <c r="C110" s="194" t="s">
        <v>734</v>
      </c>
      <c r="D110" s="194" t="s">
        <v>491</v>
      </c>
      <c r="E110" s="194" t="s">
        <v>740</v>
      </c>
      <c r="F110" s="195">
        <v>-3234.75</v>
      </c>
      <c r="G110" s="194">
        <f>'Drop downs XTRA'!$F110*2</f>
        <v>-6469.5</v>
      </c>
      <c r="H110" s="196">
        <v>42198</v>
      </c>
      <c r="Q110" t="str">
        <f t="shared" si="4"/>
        <v>OK</v>
      </c>
      <c r="R110" t="str">
        <f t="shared" si="5"/>
        <v>OK</v>
      </c>
      <c r="S110" t="str">
        <f t="shared" si="6"/>
        <v>OK</v>
      </c>
      <c r="T110" t="str">
        <f t="shared" si="7"/>
        <v>OK</v>
      </c>
    </row>
    <row r="111" spans="1:20">
      <c r="A111" s="82" t="s">
        <v>758</v>
      </c>
      <c r="B111" s="197" t="s">
        <v>730</v>
      </c>
      <c r="C111" s="197" t="s">
        <v>750</v>
      </c>
      <c r="D111" s="197" t="s">
        <v>491</v>
      </c>
      <c r="E111" s="197" t="s">
        <v>740</v>
      </c>
      <c r="F111" s="199">
        <v>-5596.8</v>
      </c>
      <c r="G111" s="197">
        <f>'Drop downs XTRA'!$F111*2</f>
        <v>-11193.6</v>
      </c>
      <c r="H111" s="200">
        <v>42190</v>
      </c>
      <c r="Q111" t="str">
        <f t="shared" si="4"/>
        <v>OK</v>
      </c>
      <c r="R111" t="str">
        <f t="shared" si="5"/>
        <v>OK</v>
      </c>
      <c r="S111" t="str">
        <f t="shared" si="6"/>
        <v>OK</v>
      </c>
      <c r="T111" t="str">
        <f t="shared" si="7"/>
        <v>OK</v>
      </c>
    </row>
    <row r="112" spans="1:20">
      <c r="A112" s="83" t="s">
        <v>759</v>
      </c>
      <c r="B112" s="194" t="s">
        <v>730</v>
      </c>
      <c r="C112" s="194" t="s">
        <v>743</v>
      </c>
      <c r="D112" s="194" t="s">
        <v>751</v>
      </c>
      <c r="E112" s="194" t="s">
        <v>740</v>
      </c>
      <c r="F112" s="195">
        <v>-4910.0800000000008</v>
      </c>
      <c r="G112" s="194">
        <f>'Drop downs XTRA'!$F112*2</f>
        <v>-9820.1600000000017</v>
      </c>
      <c r="H112" s="196">
        <v>42381</v>
      </c>
      <c r="Q112" t="str">
        <f t="shared" si="4"/>
        <v>OK</v>
      </c>
      <c r="R112" t="str">
        <f t="shared" si="5"/>
        <v>OK</v>
      </c>
      <c r="S112" t="str">
        <f t="shared" si="6"/>
        <v>OK</v>
      </c>
      <c r="T112" t="str">
        <f t="shared" si="7"/>
        <v>OK</v>
      </c>
    </row>
    <row r="113" spans="1:20">
      <c r="A113" s="82" t="s">
        <v>756</v>
      </c>
      <c r="B113" s="197" t="s">
        <v>738</v>
      </c>
      <c r="C113" s="197" t="s">
        <v>743</v>
      </c>
      <c r="D113" s="197" t="s">
        <v>751</v>
      </c>
      <c r="E113" s="197" t="s">
        <v>740</v>
      </c>
      <c r="F113" s="199">
        <v>-10010.91</v>
      </c>
      <c r="G113" s="197">
        <f>'Drop downs XTRA'!$F113*2</f>
        <v>-20021.82</v>
      </c>
      <c r="H113" s="200">
        <v>42041</v>
      </c>
      <c r="Q113" t="str">
        <f t="shared" si="4"/>
        <v>OK</v>
      </c>
      <c r="R113" t="str">
        <f t="shared" si="5"/>
        <v>OK</v>
      </c>
      <c r="S113" t="str">
        <f t="shared" si="6"/>
        <v>OK</v>
      </c>
      <c r="T113" t="str">
        <f t="shared" si="7"/>
        <v>OK</v>
      </c>
    </row>
    <row r="114" spans="1:20">
      <c r="A114" s="83" t="s">
        <v>757</v>
      </c>
      <c r="B114" s="194" t="s">
        <v>738</v>
      </c>
      <c r="C114" s="194" t="s">
        <v>750</v>
      </c>
      <c r="D114" s="194" t="s">
        <v>732</v>
      </c>
      <c r="E114" s="194" t="s">
        <v>740</v>
      </c>
      <c r="F114" s="195">
        <v>-3773.8749999999995</v>
      </c>
      <c r="G114" s="194">
        <f>'Drop downs XTRA'!$F114*2</f>
        <v>-7547.7499999999991</v>
      </c>
      <c r="H114" s="196">
        <v>42082</v>
      </c>
      <c r="Q114" t="str">
        <f t="shared" si="4"/>
        <v>OK</v>
      </c>
      <c r="R114" t="str">
        <f t="shared" si="5"/>
        <v>OK</v>
      </c>
      <c r="S114" t="str">
        <f t="shared" si="6"/>
        <v>OK</v>
      </c>
      <c r="T114" t="str">
        <f t="shared" si="7"/>
        <v>OK</v>
      </c>
    </row>
    <row r="115" spans="1:20">
      <c r="A115" s="82" t="s">
        <v>758</v>
      </c>
      <c r="B115" s="197" t="s">
        <v>738</v>
      </c>
      <c r="C115" s="197" t="s">
        <v>731</v>
      </c>
      <c r="D115" s="197" t="s">
        <v>494</v>
      </c>
      <c r="E115" s="197" t="s">
        <v>740</v>
      </c>
      <c r="F115" s="199">
        <v>-5596.8</v>
      </c>
      <c r="G115" s="197">
        <f>'Drop downs XTRA'!$F115*2</f>
        <v>-11193.6</v>
      </c>
      <c r="H115" s="200">
        <v>42849</v>
      </c>
      <c r="Q115" t="str">
        <f t="shared" si="4"/>
        <v>OK</v>
      </c>
      <c r="R115" t="str">
        <f t="shared" si="5"/>
        <v>OK</v>
      </c>
      <c r="S115" t="str">
        <f t="shared" si="6"/>
        <v>OK</v>
      </c>
      <c r="T115" t="str">
        <f t="shared" si="7"/>
        <v>OK</v>
      </c>
    </row>
    <row r="116" spans="1:20">
      <c r="A116" s="83" t="s">
        <v>759</v>
      </c>
      <c r="B116" s="194" t="s">
        <v>738</v>
      </c>
      <c r="C116" s="194" t="s">
        <v>743</v>
      </c>
      <c r="D116" s="194" t="s">
        <v>751</v>
      </c>
      <c r="E116" s="194" t="s">
        <v>740</v>
      </c>
      <c r="F116" s="195">
        <v>-4296.32</v>
      </c>
      <c r="G116" s="194">
        <f>'Drop downs XTRA'!$F116*2</f>
        <v>-8592.64</v>
      </c>
      <c r="H116" s="196">
        <v>42650</v>
      </c>
      <c r="Q116" t="str">
        <f t="shared" si="4"/>
        <v>OK</v>
      </c>
      <c r="R116" t="str">
        <f t="shared" si="5"/>
        <v>OK</v>
      </c>
      <c r="S116" t="str">
        <f t="shared" si="6"/>
        <v>OK</v>
      </c>
      <c r="T116" t="str">
        <f t="shared" si="7"/>
        <v>OK</v>
      </c>
    </row>
    <row r="117" spans="1:20">
      <c r="A117" s="82" t="s">
        <v>756</v>
      </c>
      <c r="B117" s="197" t="s">
        <v>748</v>
      </c>
      <c r="C117" s="197" t="s">
        <v>743</v>
      </c>
      <c r="D117" s="197" t="s">
        <v>739</v>
      </c>
      <c r="E117" s="197" t="s">
        <v>740</v>
      </c>
      <c r="F117" s="199">
        <v>-10685.220000000001</v>
      </c>
      <c r="G117" s="197">
        <f>'Drop downs XTRA'!$F117*2</f>
        <v>-21370.440000000002</v>
      </c>
      <c r="H117" s="200">
        <v>42973</v>
      </c>
      <c r="Q117" t="str">
        <f t="shared" si="4"/>
        <v>OK</v>
      </c>
      <c r="R117" t="str">
        <f t="shared" si="5"/>
        <v>OK</v>
      </c>
      <c r="S117" t="str">
        <f t="shared" si="6"/>
        <v>OK</v>
      </c>
      <c r="T117" t="str">
        <f t="shared" si="7"/>
        <v>OK</v>
      </c>
    </row>
    <row r="118" spans="1:20">
      <c r="A118" s="83" t="s">
        <v>757</v>
      </c>
      <c r="B118" s="194" t="s">
        <v>748</v>
      </c>
      <c r="C118" s="194" t="s">
        <v>734</v>
      </c>
      <c r="D118" s="194" t="s">
        <v>752</v>
      </c>
      <c r="E118" s="194" t="s">
        <v>740</v>
      </c>
      <c r="F118" s="195">
        <v>-3106.5</v>
      </c>
      <c r="G118" s="194">
        <f>'Drop downs XTRA'!$F118*2</f>
        <v>-6213</v>
      </c>
      <c r="H118" s="196">
        <v>42774</v>
      </c>
      <c r="Q118" t="str">
        <f t="shared" si="4"/>
        <v>OK</v>
      </c>
      <c r="R118" t="str">
        <f t="shared" si="5"/>
        <v>OK</v>
      </c>
      <c r="S118" t="str">
        <f t="shared" si="6"/>
        <v>OK</v>
      </c>
      <c r="T118" t="str">
        <f t="shared" si="7"/>
        <v>OK</v>
      </c>
    </row>
    <row r="119" spans="1:20">
      <c r="A119" s="82" t="s">
        <v>758</v>
      </c>
      <c r="B119" s="197" t="s">
        <v>748</v>
      </c>
      <c r="C119" s="197" t="s">
        <v>504</v>
      </c>
      <c r="D119" s="197" t="s">
        <v>494</v>
      </c>
      <c r="E119" s="197" t="s">
        <v>740</v>
      </c>
      <c r="F119" s="199">
        <v>-5393.2800000000007</v>
      </c>
      <c r="G119" s="197">
        <f>'Drop downs XTRA'!$F119*2</f>
        <v>-10786.560000000001</v>
      </c>
      <c r="H119" s="200">
        <v>42152</v>
      </c>
      <c r="Q119" t="str">
        <f t="shared" si="4"/>
        <v>OK</v>
      </c>
      <c r="R119" t="str">
        <f t="shared" si="5"/>
        <v>OK</v>
      </c>
      <c r="S119" t="str">
        <f t="shared" si="6"/>
        <v>OK</v>
      </c>
      <c r="T119" t="str">
        <f t="shared" si="7"/>
        <v>OK</v>
      </c>
    </row>
    <row r="120" spans="1:20">
      <c r="A120" s="83" t="s">
        <v>759</v>
      </c>
      <c r="B120" s="194" t="s">
        <v>748</v>
      </c>
      <c r="C120" s="194" t="s">
        <v>731</v>
      </c>
      <c r="D120" s="194" t="s">
        <v>739</v>
      </c>
      <c r="E120" s="194" t="s">
        <v>740</v>
      </c>
      <c r="F120" s="195">
        <v>-4981.760000000002</v>
      </c>
      <c r="G120" s="194">
        <f>'Drop downs XTRA'!$F120*2</f>
        <v>-9963.5200000000041</v>
      </c>
      <c r="H120" s="196">
        <v>42557</v>
      </c>
      <c r="Q120" t="str">
        <f t="shared" si="4"/>
        <v>OK</v>
      </c>
      <c r="R120" t="str">
        <f t="shared" si="5"/>
        <v>Check Gov &amp; HP</v>
      </c>
      <c r="S120" t="str">
        <f t="shared" si="6"/>
        <v>OK</v>
      </c>
      <c r="T120" t="str">
        <f t="shared" si="7"/>
        <v>OK</v>
      </c>
    </row>
    <row r="121" spans="1:20">
      <c r="A121" s="82" t="s">
        <v>756</v>
      </c>
      <c r="B121" s="197" t="s">
        <v>744</v>
      </c>
      <c r="C121" s="197" t="s">
        <v>731</v>
      </c>
      <c r="D121" s="197" t="s">
        <v>752</v>
      </c>
      <c r="E121" s="197" t="s">
        <v>740</v>
      </c>
      <c r="F121" s="199">
        <v>-10840.83</v>
      </c>
      <c r="G121" s="197">
        <f>'Drop downs XTRA'!$F121*2</f>
        <v>-21681.66</v>
      </c>
      <c r="H121" s="200">
        <v>42122</v>
      </c>
      <c r="Q121" t="str">
        <f t="shared" si="4"/>
        <v>OK</v>
      </c>
      <c r="R121" t="str">
        <f t="shared" si="5"/>
        <v>OK</v>
      </c>
      <c r="S121" t="str">
        <f t="shared" si="6"/>
        <v>OK</v>
      </c>
      <c r="T121" t="str">
        <f t="shared" si="7"/>
        <v>OK</v>
      </c>
    </row>
    <row r="122" spans="1:20">
      <c r="A122" s="83" t="s">
        <v>757</v>
      </c>
      <c r="B122" s="194" t="s">
        <v>744</v>
      </c>
      <c r="C122" s="194" t="s">
        <v>502</v>
      </c>
      <c r="D122" s="194" t="s">
        <v>732</v>
      </c>
      <c r="E122" s="194" t="s">
        <v>740</v>
      </c>
      <c r="F122" s="195">
        <v>-4370</v>
      </c>
      <c r="G122" s="194">
        <f>'Drop downs XTRA'!$F122*2</f>
        <v>-8740</v>
      </c>
      <c r="H122" s="196">
        <v>42560</v>
      </c>
      <c r="Q122" t="str">
        <f t="shared" si="4"/>
        <v>OK</v>
      </c>
      <c r="R122" t="str">
        <f t="shared" si="5"/>
        <v>OK</v>
      </c>
      <c r="S122" t="str">
        <f t="shared" si="6"/>
        <v>OK</v>
      </c>
      <c r="T122" t="str">
        <f t="shared" si="7"/>
        <v>OK</v>
      </c>
    </row>
    <row r="123" spans="1:20">
      <c r="A123" s="82" t="s">
        <v>758</v>
      </c>
      <c r="B123" s="197" t="s">
        <v>744</v>
      </c>
      <c r="C123" s="197" t="s">
        <v>743</v>
      </c>
      <c r="D123" s="197" t="s">
        <v>732</v>
      </c>
      <c r="E123" s="197" t="s">
        <v>740</v>
      </c>
      <c r="F123" s="199">
        <v>-6470.24</v>
      </c>
      <c r="G123" s="197">
        <f>'Drop downs XTRA'!$F123*2</f>
        <v>-12940.48</v>
      </c>
      <c r="H123" s="200">
        <v>42018</v>
      </c>
      <c r="Q123" t="str">
        <f t="shared" si="4"/>
        <v>OK</v>
      </c>
      <c r="R123" t="str">
        <f t="shared" si="5"/>
        <v>OK</v>
      </c>
      <c r="S123" t="str">
        <f t="shared" si="6"/>
        <v>OK</v>
      </c>
      <c r="T123" t="str">
        <f t="shared" si="7"/>
        <v>OK</v>
      </c>
    </row>
    <row r="124" spans="1:20">
      <c r="A124" s="83" t="s">
        <v>759</v>
      </c>
      <c r="B124" s="194" t="s">
        <v>744</v>
      </c>
      <c r="C124" s="194" t="s">
        <v>731</v>
      </c>
      <c r="D124" s="194" t="s">
        <v>752</v>
      </c>
      <c r="E124" s="194" t="s">
        <v>740</v>
      </c>
      <c r="F124" s="195">
        <v>-3790.0800000000008</v>
      </c>
      <c r="G124" s="194">
        <f>'Drop downs XTRA'!$F124*2</f>
        <v>-7580.1600000000017</v>
      </c>
      <c r="H124" s="196">
        <v>42186</v>
      </c>
      <c r="Q124" t="str">
        <f t="shared" si="4"/>
        <v>OK</v>
      </c>
      <c r="R124" t="str">
        <f t="shared" si="5"/>
        <v>OK</v>
      </c>
      <c r="S124" t="str">
        <f t="shared" si="6"/>
        <v>OK</v>
      </c>
      <c r="T124" t="str">
        <f t="shared" si="7"/>
        <v>OK</v>
      </c>
    </row>
    <row r="125" spans="1:20">
      <c r="A125" s="82" t="s">
        <v>756</v>
      </c>
      <c r="B125" s="197" t="s">
        <v>738</v>
      </c>
      <c r="C125" s="197" t="s">
        <v>504</v>
      </c>
      <c r="D125" s="197" t="s">
        <v>494</v>
      </c>
      <c r="E125" s="197" t="s">
        <v>740</v>
      </c>
      <c r="F125" s="199">
        <v>-9158.76</v>
      </c>
      <c r="G125" s="197">
        <f>'Drop downs XTRA'!$F125*2</f>
        <v>-18317.52</v>
      </c>
      <c r="H125" s="200">
        <v>42807</v>
      </c>
      <c r="Q125" t="str">
        <f t="shared" si="4"/>
        <v>OK</v>
      </c>
      <c r="R125" t="str">
        <f t="shared" si="5"/>
        <v>OK</v>
      </c>
      <c r="S125" t="str">
        <f t="shared" si="6"/>
        <v>OK</v>
      </c>
      <c r="T125" t="str">
        <f t="shared" si="7"/>
        <v>OK</v>
      </c>
    </row>
    <row r="126" spans="1:20">
      <c r="A126" s="83" t="s">
        <v>757</v>
      </c>
      <c r="B126" s="194" t="s">
        <v>738</v>
      </c>
      <c r="C126" s="194" t="s">
        <v>502</v>
      </c>
      <c r="D126" s="194" t="s">
        <v>491</v>
      </c>
      <c r="E126" s="194" t="s">
        <v>740</v>
      </c>
      <c r="F126" s="195">
        <v>-4313</v>
      </c>
      <c r="G126" s="194">
        <f>'Drop downs XTRA'!$F126*2</f>
        <v>-8626</v>
      </c>
      <c r="H126" s="196">
        <v>42542</v>
      </c>
      <c r="Q126" t="str">
        <f t="shared" si="4"/>
        <v>OK</v>
      </c>
      <c r="R126" t="str">
        <f t="shared" si="5"/>
        <v>OK</v>
      </c>
      <c r="S126" t="str">
        <f t="shared" si="6"/>
        <v>OK</v>
      </c>
      <c r="T126" t="str">
        <f t="shared" si="7"/>
        <v>OK</v>
      </c>
    </row>
    <row r="127" spans="1:20">
      <c r="A127" s="82" t="s">
        <v>758</v>
      </c>
      <c r="B127" s="197" t="s">
        <v>738</v>
      </c>
      <c r="C127" s="197" t="s">
        <v>743</v>
      </c>
      <c r="D127" s="197" t="s">
        <v>739</v>
      </c>
      <c r="E127" s="197" t="s">
        <v>740</v>
      </c>
      <c r="F127" s="199">
        <v>-6529.5999999999995</v>
      </c>
      <c r="G127" s="197">
        <f>'Drop downs XTRA'!$F127*2</f>
        <v>-13059.199999999999</v>
      </c>
      <c r="H127" s="200">
        <v>42845</v>
      </c>
      <c r="Q127" t="str">
        <f t="shared" si="4"/>
        <v>OK</v>
      </c>
      <c r="R127" t="str">
        <f t="shared" si="5"/>
        <v>OK</v>
      </c>
      <c r="S127" t="str">
        <f t="shared" si="6"/>
        <v>OK</v>
      </c>
      <c r="T127" t="str">
        <f t="shared" si="7"/>
        <v>OK</v>
      </c>
    </row>
    <row r="128" spans="1:20">
      <c r="A128" s="83" t="s">
        <v>759</v>
      </c>
      <c r="B128" s="194" t="s">
        <v>738</v>
      </c>
      <c r="C128" s="194" t="s">
        <v>750</v>
      </c>
      <c r="D128" s="194" t="s">
        <v>491</v>
      </c>
      <c r="E128" s="194" t="s">
        <v>740</v>
      </c>
      <c r="F128" s="195">
        <v>-3480.96</v>
      </c>
      <c r="G128" s="194">
        <f>'Drop downs XTRA'!$F128*2</f>
        <v>-6961.92</v>
      </c>
      <c r="H128" s="196">
        <v>42407</v>
      </c>
      <c r="Q128" t="str">
        <f t="shared" si="4"/>
        <v>OK</v>
      </c>
      <c r="R128" t="str">
        <f t="shared" si="5"/>
        <v>OK</v>
      </c>
      <c r="S128" t="str">
        <f t="shared" si="6"/>
        <v>OK</v>
      </c>
      <c r="T128" t="str">
        <f t="shared" si="7"/>
        <v>OK</v>
      </c>
    </row>
    <row r="129" spans="1:20">
      <c r="A129" s="82" t="s">
        <v>760</v>
      </c>
      <c r="B129" s="197" t="s">
        <v>738</v>
      </c>
      <c r="C129" s="197" t="s">
        <v>753</v>
      </c>
      <c r="D129" s="197" t="s">
        <v>753</v>
      </c>
      <c r="E129" s="197" t="s">
        <v>745</v>
      </c>
      <c r="F129" s="199">
        <v>-7477.8000000000011</v>
      </c>
      <c r="G129" s="197">
        <f>'Drop downs XTRA'!$F129*2</f>
        <v>-14955.600000000002</v>
      </c>
      <c r="H129" s="200">
        <v>42612</v>
      </c>
      <c r="Q129" t="str">
        <f t="shared" si="4"/>
        <v>OK</v>
      </c>
      <c r="R129" t="str">
        <f t="shared" si="5"/>
        <v>OK</v>
      </c>
      <c r="S129" t="str">
        <f t="shared" si="6"/>
        <v>OK</v>
      </c>
      <c r="T129" t="str">
        <f t="shared" si="7"/>
        <v>OK</v>
      </c>
    </row>
    <row r="130" spans="1:20">
      <c r="A130" s="83" t="s">
        <v>39</v>
      </c>
      <c r="B130" s="194" t="s">
        <v>738</v>
      </c>
      <c r="C130" s="194" t="s">
        <v>753</v>
      </c>
      <c r="D130" s="194" t="s">
        <v>753</v>
      </c>
      <c r="E130" s="194" t="s">
        <v>745</v>
      </c>
      <c r="F130" s="195">
        <v>-5225.8500000000013</v>
      </c>
      <c r="G130" s="194">
        <f>'Drop downs XTRA'!$F130*2</f>
        <v>-10451.700000000003</v>
      </c>
      <c r="H130" s="196">
        <v>42086</v>
      </c>
      <c r="Q130" t="str">
        <f t="shared" si="4"/>
        <v>OK</v>
      </c>
      <c r="R130" t="str">
        <f t="shared" si="5"/>
        <v>OK</v>
      </c>
      <c r="S130" t="str">
        <f t="shared" si="6"/>
        <v>OK</v>
      </c>
      <c r="T130" t="str">
        <f t="shared" si="7"/>
        <v>OK</v>
      </c>
    </row>
    <row r="131" spans="1:20">
      <c r="A131" s="82" t="s">
        <v>761</v>
      </c>
      <c r="B131" s="197" t="s">
        <v>738</v>
      </c>
      <c r="C131" s="197" t="s">
        <v>753</v>
      </c>
      <c r="D131" s="197" t="s">
        <v>753</v>
      </c>
      <c r="E131" s="197" t="s">
        <v>745</v>
      </c>
      <c r="F131" s="199">
        <v>-1368.0000000000002</v>
      </c>
      <c r="G131" s="197">
        <f>'Drop downs XTRA'!$F131*2</f>
        <v>-2736.0000000000005</v>
      </c>
      <c r="H131" s="200">
        <v>42744</v>
      </c>
      <c r="Q131" t="str">
        <f t="shared" si="4"/>
        <v>OK</v>
      </c>
      <c r="R131" t="str">
        <f t="shared" si="5"/>
        <v>OK</v>
      </c>
      <c r="S131" t="str">
        <f t="shared" si="6"/>
        <v>OK</v>
      </c>
      <c r="T131" t="str">
        <f t="shared" si="7"/>
        <v>OK</v>
      </c>
    </row>
    <row r="132" spans="1:20">
      <c r="A132" s="83" t="s">
        <v>309</v>
      </c>
      <c r="B132" s="194" t="s">
        <v>738</v>
      </c>
      <c r="C132" s="194" t="s">
        <v>753</v>
      </c>
      <c r="D132" s="194" t="s">
        <v>753</v>
      </c>
      <c r="E132" s="194" t="s">
        <v>745</v>
      </c>
      <c r="F132" s="195">
        <v>-1653.5399999999997</v>
      </c>
      <c r="G132" s="194">
        <f>'Drop downs XTRA'!$F132*2</f>
        <v>-3307.0799999999995</v>
      </c>
      <c r="H132" s="196">
        <v>42057</v>
      </c>
      <c r="Q132" t="str">
        <f t="shared" ref="Q132:Q195" si="8">IF(COUNTA(A132:H132)=8,"OK",$Q$3)</f>
        <v>OK</v>
      </c>
      <c r="R132" t="str">
        <f t="shared" ref="R132:R195" si="9">IF(AND(D132="Gov",C132="HP"),$R$3,"OK")</f>
        <v>OK</v>
      </c>
      <c r="S132" t="str">
        <f t="shared" ref="S132:S195" si="10">IF(G132=F132*2,"OK",$S$3)</f>
        <v>OK</v>
      </c>
      <c r="T132" t="str">
        <f t="shared" ref="T132:T195" si="11">IF(AND(E132="Income",F132&lt;=0),$T$3,"OK")</f>
        <v>OK</v>
      </c>
    </row>
    <row r="133" spans="1:20">
      <c r="A133" s="82" t="s">
        <v>601</v>
      </c>
      <c r="B133" s="197" t="s">
        <v>738</v>
      </c>
      <c r="C133" s="197" t="s">
        <v>753</v>
      </c>
      <c r="D133" s="197" t="s">
        <v>753</v>
      </c>
      <c r="E133" s="197" t="s">
        <v>745</v>
      </c>
      <c r="F133" s="199">
        <v>-2043</v>
      </c>
      <c r="G133" s="197">
        <f>'Drop downs XTRA'!$F133*2</f>
        <v>-4086</v>
      </c>
      <c r="H133" s="200">
        <v>42173</v>
      </c>
      <c r="Q133" t="str">
        <f t="shared" si="8"/>
        <v>OK</v>
      </c>
      <c r="R133" t="str">
        <f t="shared" si="9"/>
        <v>OK</v>
      </c>
      <c r="S133" t="str">
        <f t="shared" si="10"/>
        <v>OK</v>
      </c>
      <c r="T133" t="str">
        <f t="shared" si="11"/>
        <v>OK</v>
      </c>
    </row>
    <row r="134" spans="1:20">
      <c r="A134" s="83" t="s">
        <v>762</v>
      </c>
      <c r="B134" s="194" t="s">
        <v>738</v>
      </c>
      <c r="C134" s="194" t="s">
        <v>753</v>
      </c>
      <c r="D134" s="194" t="s">
        <v>753</v>
      </c>
      <c r="E134" s="194" t="s">
        <v>745</v>
      </c>
      <c r="F134" s="195">
        <v>-1680</v>
      </c>
      <c r="G134" s="194">
        <f>'Drop downs XTRA'!$F134*2</f>
        <v>-3360</v>
      </c>
      <c r="H134" s="196">
        <v>42557</v>
      </c>
      <c r="Q134" t="str">
        <f t="shared" si="8"/>
        <v>OK</v>
      </c>
      <c r="R134" t="str">
        <f t="shared" si="9"/>
        <v>OK</v>
      </c>
      <c r="S134" t="str">
        <f t="shared" si="10"/>
        <v>OK</v>
      </c>
      <c r="T134" t="str">
        <f t="shared" si="11"/>
        <v>OK</v>
      </c>
    </row>
    <row r="135" spans="1:20">
      <c r="A135" s="82" t="s">
        <v>763</v>
      </c>
      <c r="B135" s="197" t="s">
        <v>738</v>
      </c>
      <c r="C135" s="197" t="s">
        <v>753</v>
      </c>
      <c r="D135" s="197" t="s">
        <v>753</v>
      </c>
      <c r="E135" s="197" t="s">
        <v>745</v>
      </c>
      <c r="F135" s="199">
        <v>-3009.6000000000004</v>
      </c>
      <c r="G135" s="197">
        <f>'Drop downs XTRA'!$F135*2</f>
        <v>-6019.2000000000007</v>
      </c>
      <c r="H135" s="200">
        <v>42403</v>
      </c>
      <c r="Q135" t="str">
        <f t="shared" si="8"/>
        <v>OK</v>
      </c>
      <c r="R135" t="str">
        <f t="shared" si="9"/>
        <v>OK</v>
      </c>
      <c r="S135" t="str">
        <f t="shared" si="10"/>
        <v>OK</v>
      </c>
      <c r="T135" t="str">
        <f t="shared" si="11"/>
        <v>OK</v>
      </c>
    </row>
    <row r="136" spans="1:20">
      <c r="A136" s="83" t="s">
        <v>764</v>
      </c>
      <c r="B136" s="194" t="s">
        <v>738</v>
      </c>
      <c r="C136" s="194" t="s">
        <v>753</v>
      </c>
      <c r="D136" s="194" t="s">
        <v>753</v>
      </c>
      <c r="E136" s="194" t="s">
        <v>745</v>
      </c>
      <c r="F136" s="195">
        <v>-1617.5160000000001</v>
      </c>
      <c r="G136" s="194">
        <f>'Drop downs XTRA'!$F136*2</f>
        <v>-3235.0320000000002</v>
      </c>
      <c r="H136" s="196">
        <v>42412</v>
      </c>
      <c r="Q136" t="str">
        <f t="shared" si="8"/>
        <v>OK</v>
      </c>
      <c r="R136" t="str">
        <f t="shared" si="9"/>
        <v>OK</v>
      </c>
      <c r="S136" t="str">
        <f t="shared" si="10"/>
        <v>OK</v>
      </c>
      <c r="T136" t="str">
        <f t="shared" si="11"/>
        <v>OK</v>
      </c>
    </row>
    <row r="137" spans="1:20">
      <c r="A137" s="82" t="s">
        <v>533</v>
      </c>
      <c r="B137" s="197" t="s">
        <v>738</v>
      </c>
      <c r="C137" s="197" t="s">
        <v>753</v>
      </c>
      <c r="D137" s="197" t="s">
        <v>753</v>
      </c>
      <c r="E137" s="197" t="s">
        <v>745</v>
      </c>
      <c r="F137" s="199">
        <v>-3088</v>
      </c>
      <c r="G137" s="197">
        <f>'Drop downs XTRA'!$F137*2</f>
        <v>-6176</v>
      </c>
      <c r="H137" s="200">
        <v>42346</v>
      </c>
      <c r="Q137" t="str">
        <f t="shared" si="8"/>
        <v>OK</v>
      </c>
      <c r="R137" t="str">
        <f t="shared" si="9"/>
        <v>OK</v>
      </c>
      <c r="S137" t="str">
        <f t="shared" si="10"/>
        <v>OK</v>
      </c>
      <c r="T137" t="str">
        <f t="shared" si="11"/>
        <v>OK</v>
      </c>
    </row>
    <row r="138" spans="1:20">
      <c r="A138" s="83" t="s">
        <v>760</v>
      </c>
      <c r="B138" s="194" t="s">
        <v>730</v>
      </c>
      <c r="C138" s="194" t="s">
        <v>753</v>
      </c>
      <c r="D138" s="194" t="s">
        <v>753</v>
      </c>
      <c r="E138" s="194" t="s">
        <v>745</v>
      </c>
      <c r="F138" s="195">
        <v>-9341.2000000000025</v>
      </c>
      <c r="G138" s="194">
        <f>'Drop downs XTRA'!$F138*2</f>
        <v>-18682.400000000005</v>
      </c>
      <c r="H138" s="196">
        <v>42020</v>
      </c>
      <c r="Q138" t="str">
        <f t="shared" si="8"/>
        <v>OK</v>
      </c>
      <c r="R138" t="str">
        <f t="shared" si="9"/>
        <v>OK</v>
      </c>
      <c r="S138" t="str">
        <f t="shared" si="10"/>
        <v>OK</v>
      </c>
      <c r="T138" t="str">
        <f t="shared" si="11"/>
        <v>OK</v>
      </c>
    </row>
    <row r="139" spans="1:20">
      <c r="A139" s="82" t="s">
        <v>39</v>
      </c>
      <c r="B139" s="197" t="s">
        <v>730</v>
      </c>
      <c r="C139" s="197" t="s">
        <v>753</v>
      </c>
      <c r="D139" s="197" t="s">
        <v>753</v>
      </c>
      <c r="E139" s="197" t="s">
        <v>745</v>
      </c>
      <c r="F139" s="199">
        <v>-4645.2000000000007</v>
      </c>
      <c r="G139" s="197">
        <f>'Drop downs XTRA'!$F139*2</f>
        <v>-9290.4000000000015</v>
      </c>
      <c r="H139" s="200">
        <v>42802</v>
      </c>
      <c r="Q139" t="str">
        <f t="shared" si="8"/>
        <v>OK</v>
      </c>
      <c r="R139" t="str">
        <f t="shared" si="9"/>
        <v>OK</v>
      </c>
      <c r="S139" t="str">
        <f t="shared" si="10"/>
        <v>OK</v>
      </c>
      <c r="T139" t="str">
        <f t="shared" si="11"/>
        <v>OK</v>
      </c>
    </row>
    <row r="140" spans="1:20">
      <c r="A140" s="83" t="s">
        <v>761</v>
      </c>
      <c r="B140" s="194" t="s">
        <v>730</v>
      </c>
      <c r="C140" s="194" t="s">
        <v>753</v>
      </c>
      <c r="D140" s="194" t="s">
        <v>753</v>
      </c>
      <c r="E140" s="194" t="s">
        <v>745</v>
      </c>
      <c r="F140" s="195">
        <v>-1032</v>
      </c>
      <c r="G140" s="194">
        <f>'Drop downs XTRA'!$F140*2</f>
        <v>-2064</v>
      </c>
      <c r="H140" s="196">
        <v>42773</v>
      </c>
      <c r="Q140" t="str">
        <f t="shared" si="8"/>
        <v>OK</v>
      </c>
      <c r="R140" t="str">
        <f t="shared" si="9"/>
        <v>OK</v>
      </c>
      <c r="S140" t="str">
        <f t="shared" si="10"/>
        <v>OK</v>
      </c>
      <c r="T140" t="str">
        <f t="shared" si="11"/>
        <v>OK</v>
      </c>
    </row>
    <row r="141" spans="1:20">
      <c r="A141" s="82" t="s">
        <v>309</v>
      </c>
      <c r="B141" s="197" t="s">
        <v>730</v>
      </c>
      <c r="C141" s="197" t="s">
        <v>753</v>
      </c>
      <c r="D141" s="197" t="s">
        <v>753</v>
      </c>
      <c r="E141" s="197" t="s">
        <v>745</v>
      </c>
      <c r="F141" s="199">
        <v>-2025.54</v>
      </c>
      <c r="G141" s="197">
        <f>'Drop downs XTRA'!$F141*2</f>
        <v>-4051.08</v>
      </c>
      <c r="H141" s="200">
        <v>42976</v>
      </c>
      <c r="Q141" t="str">
        <f t="shared" si="8"/>
        <v>OK</v>
      </c>
      <c r="R141" t="str">
        <f t="shared" si="9"/>
        <v>OK</v>
      </c>
      <c r="S141" t="str">
        <f t="shared" si="10"/>
        <v>OK</v>
      </c>
      <c r="T141" t="str">
        <f t="shared" si="11"/>
        <v>OK</v>
      </c>
    </row>
    <row r="142" spans="1:20">
      <c r="A142" s="83" t="s">
        <v>601</v>
      </c>
      <c r="B142" s="194" t="s">
        <v>730</v>
      </c>
      <c r="C142" s="194" t="s">
        <v>753</v>
      </c>
      <c r="D142" s="194" t="s">
        <v>753</v>
      </c>
      <c r="E142" s="194" t="s">
        <v>745</v>
      </c>
      <c r="F142" s="195">
        <v>-2207.2500000000005</v>
      </c>
      <c r="G142" s="194">
        <f>'Drop downs XTRA'!$F142*2</f>
        <v>-4414.5000000000009</v>
      </c>
      <c r="H142" s="196">
        <v>42841</v>
      </c>
      <c r="Q142" t="str">
        <f t="shared" si="8"/>
        <v>OK</v>
      </c>
      <c r="R142" t="str">
        <f t="shared" si="9"/>
        <v>OK</v>
      </c>
      <c r="S142" t="str">
        <f t="shared" si="10"/>
        <v>OK</v>
      </c>
      <c r="T142" t="str">
        <f t="shared" si="11"/>
        <v>OK</v>
      </c>
    </row>
    <row r="143" spans="1:20">
      <c r="A143" s="82" t="s">
        <v>762</v>
      </c>
      <c r="B143" s="197" t="s">
        <v>730</v>
      </c>
      <c r="C143" s="197" t="s">
        <v>753</v>
      </c>
      <c r="D143" s="197" t="s">
        <v>753</v>
      </c>
      <c r="E143" s="197" t="s">
        <v>745</v>
      </c>
      <c r="F143" s="199">
        <v>-1204</v>
      </c>
      <c r="G143" s="197">
        <f>'Drop downs XTRA'!$F143*2</f>
        <v>-2408</v>
      </c>
      <c r="H143" s="200">
        <v>42921</v>
      </c>
      <c r="Q143" t="str">
        <f t="shared" si="8"/>
        <v>OK</v>
      </c>
      <c r="R143" t="str">
        <f t="shared" si="9"/>
        <v>OK</v>
      </c>
      <c r="S143" t="str">
        <f t="shared" si="10"/>
        <v>OK</v>
      </c>
      <c r="T143" t="str">
        <f t="shared" si="11"/>
        <v>OK</v>
      </c>
    </row>
    <row r="144" spans="1:20">
      <c r="A144" s="83" t="s">
        <v>763</v>
      </c>
      <c r="B144" s="194" t="s">
        <v>730</v>
      </c>
      <c r="C144" s="194" t="s">
        <v>753</v>
      </c>
      <c r="D144" s="194" t="s">
        <v>753</v>
      </c>
      <c r="E144" s="194" t="s">
        <v>745</v>
      </c>
      <c r="F144" s="195">
        <v>-3024</v>
      </c>
      <c r="G144" s="194">
        <f>'Drop downs XTRA'!$F144*2</f>
        <v>-6048</v>
      </c>
      <c r="H144" s="196">
        <v>42603</v>
      </c>
      <c r="Q144" t="str">
        <f t="shared" si="8"/>
        <v>OK</v>
      </c>
      <c r="R144" t="str">
        <f t="shared" si="9"/>
        <v>OK</v>
      </c>
      <c r="S144" t="str">
        <f t="shared" si="10"/>
        <v>OK</v>
      </c>
      <c r="T144" t="str">
        <f t="shared" si="11"/>
        <v>OK</v>
      </c>
    </row>
    <row r="145" spans="1:20">
      <c r="A145" s="82" t="s">
        <v>764</v>
      </c>
      <c r="B145" s="197" t="s">
        <v>730</v>
      </c>
      <c r="C145" s="197" t="s">
        <v>753</v>
      </c>
      <c r="D145" s="197" t="s">
        <v>753</v>
      </c>
      <c r="E145" s="197" t="s">
        <v>745</v>
      </c>
      <c r="F145" s="199">
        <v>-2023.2719999999999</v>
      </c>
      <c r="G145" s="197">
        <f>'Drop downs XTRA'!$F145*2</f>
        <v>-4046.5439999999999</v>
      </c>
      <c r="H145" s="200">
        <v>42695</v>
      </c>
      <c r="Q145" t="str">
        <f t="shared" si="8"/>
        <v>OK</v>
      </c>
      <c r="R145" t="str">
        <f t="shared" si="9"/>
        <v>OK</v>
      </c>
      <c r="S145" t="str">
        <f t="shared" si="10"/>
        <v>OK</v>
      </c>
      <c r="T145" t="str">
        <f t="shared" si="11"/>
        <v>OK</v>
      </c>
    </row>
    <row r="146" spans="1:20">
      <c r="A146" s="83" t="s">
        <v>533</v>
      </c>
      <c r="B146" s="194" t="s">
        <v>730</v>
      </c>
      <c r="C146" s="194" t="s">
        <v>753</v>
      </c>
      <c r="D146" s="194" t="s">
        <v>753</v>
      </c>
      <c r="E146" s="194" t="s">
        <v>745</v>
      </c>
      <c r="F146" s="195">
        <v>-3726</v>
      </c>
      <c r="G146" s="194">
        <f>'Drop downs XTRA'!$F146*2</f>
        <v>-7452</v>
      </c>
      <c r="H146" s="196">
        <v>42118</v>
      </c>
      <c r="Q146" t="str">
        <f t="shared" si="8"/>
        <v>OK</v>
      </c>
      <c r="R146" t="str">
        <f t="shared" si="9"/>
        <v>OK</v>
      </c>
      <c r="S146" t="str">
        <f t="shared" si="10"/>
        <v>OK</v>
      </c>
      <c r="T146" t="str">
        <f t="shared" si="11"/>
        <v>OK</v>
      </c>
    </row>
    <row r="147" spans="1:20">
      <c r="A147" s="82" t="s">
        <v>760</v>
      </c>
      <c r="B147" s="197" t="s">
        <v>738</v>
      </c>
      <c r="C147" s="197" t="s">
        <v>753</v>
      </c>
      <c r="D147" s="197" t="s">
        <v>753</v>
      </c>
      <c r="E147" s="197" t="s">
        <v>745</v>
      </c>
      <c r="F147" s="199">
        <v>-11216.700000000003</v>
      </c>
      <c r="G147" s="197">
        <f>'Drop downs XTRA'!$F147*2</f>
        <v>-22433.400000000005</v>
      </c>
      <c r="H147" s="200">
        <v>42370</v>
      </c>
      <c r="Q147" t="str">
        <f t="shared" si="8"/>
        <v>OK</v>
      </c>
      <c r="R147" t="str">
        <f t="shared" si="9"/>
        <v>OK</v>
      </c>
      <c r="S147" t="str">
        <f t="shared" si="10"/>
        <v>OK</v>
      </c>
      <c r="T147" t="str">
        <f t="shared" si="11"/>
        <v>OK</v>
      </c>
    </row>
    <row r="148" spans="1:20">
      <c r="A148" s="83" t="s">
        <v>39</v>
      </c>
      <c r="B148" s="194" t="s">
        <v>738</v>
      </c>
      <c r="C148" s="194" t="s">
        <v>753</v>
      </c>
      <c r="D148" s="194" t="s">
        <v>753</v>
      </c>
      <c r="E148" s="194" t="s">
        <v>745</v>
      </c>
      <c r="F148" s="195">
        <v>-5225.8500000000013</v>
      </c>
      <c r="G148" s="194">
        <f>'Drop downs XTRA'!$F148*2</f>
        <v>-10451.700000000003</v>
      </c>
      <c r="H148" s="196">
        <v>42004</v>
      </c>
      <c r="Q148" t="str">
        <f t="shared" si="8"/>
        <v>OK</v>
      </c>
      <c r="R148" t="str">
        <f t="shared" si="9"/>
        <v>OK</v>
      </c>
      <c r="S148" t="str">
        <f t="shared" si="10"/>
        <v>OK</v>
      </c>
      <c r="T148" t="str">
        <f t="shared" si="11"/>
        <v>OK</v>
      </c>
    </row>
    <row r="149" spans="1:20">
      <c r="A149" s="82" t="s">
        <v>761</v>
      </c>
      <c r="B149" s="197" t="s">
        <v>738</v>
      </c>
      <c r="C149" s="197" t="s">
        <v>753</v>
      </c>
      <c r="D149" s="197" t="s">
        <v>753</v>
      </c>
      <c r="E149" s="197" t="s">
        <v>745</v>
      </c>
      <c r="F149" s="199">
        <v>-1416</v>
      </c>
      <c r="G149" s="197">
        <f>'Drop downs XTRA'!$F149*2</f>
        <v>-2832</v>
      </c>
      <c r="H149" s="200">
        <v>42614</v>
      </c>
      <c r="Q149" t="str">
        <f t="shared" si="8"/>
        <v>OK</v>
      </c>
      <c r="R149" t="str">
        <f t="shared" si="9"/>
        <v>OK</v>
      </c>
      <c r="S149" t="str">
        <f t="shared" si="10"/>
        <v>OK</v>
      </c>
      <c r="T149" t="str">
        <f t="shared" si="11"/>
        <v>OK</v>
      </c>
    </row>
    <row r="150" spans="1:20">
      <c r="A150" s="83" t="s">
        <v>309</v>
      </c>
      <c r="B150" s="194" t="s">
        <v>738</v>
      </c>
      <c r="C150" s="194" t="s">
        <v>753</v>
      </c>
      <c r="D150" s="194" t="s">
        <v>753</v>
      </c>
      <c r="E150" s="194" t="s">
        <v>745</v>
      </c>
      <c r="F150" s="195">
        <v>-1889.76</v>
      </c>
      <c r="G150" s="194">
        <f>'Drop downs XTRA'!$F150*2</f>
        <v>-3779.52</v>
      </c>
      <c r="H150" s="196">
        <v>42735</v>
      </c>
      <c r="Q150" t="str">
        <f t="shared" si="8"/>
        <v>OK</v>
      </c>
      <c r="R150" t="str">
        <f t="shared" si="9"/>
        <v>OK</v>
      </c>
      <c r="S150" t="str">
        <f t="shared" si="10"/>
        <v>OK</v>
      </c>
      <c r="T150" t="str">
        <f t="shared" si="11"/>
        <v>OK</v>
      </c>
    </row>
    <row r="151" spans="1:20">
      <c r="A151" s="82" t="s">
        <v>601</v>
      </c>
      <c r="B151" s="197" t="s">
        <v>738</v>
      </c>
      <c r="C151" s="197" t="s">
        <v>753</v>
      </c>
      <c r="D151" s="197" t="s">
        <v>753</v>
      </c>
      <c r="E151" s="197" t="s">
        <v>745</v>
      </c>
      <c r="F151" s="199">
        <v>-2069.9999999999995</v>
      </c>
      <c r="G151" s="197">
        <f>'Drop downs XTRA'!$F151*2</f>
        <v>-4139.9999999999991</v>
      </c>
      <c r="H151" s="200">
        <v>42907</v>
      </c>
      <c r="Q151" t="str">
        <f t="shared" si="8"/>
        <v>OK</v>
      </c>
      <c r="R151" t="str">
        <f t="shared" si="9"/>
        <v>OK</v>
      </c>
      <c r="S151" t="str">
        <f t="shared" si="10"/>
        <v>OK</v>
      </c>
      <c r="T151" t="str">
        <f t="shared" si="11"/>
        <v>OK</v>
      </c>
    </row>
    <row r="152" spans="1:20">
      <c r="A152" s="83" t="s">
        <v>762</v>
      </c>
      <c r="B152" s="194" t="s">
        <v>738</v>
      </c>
      <c r="C152" s="194" t="s">
        <v>753</v>
      </c>
      <c r="D152" s="194" t="s">
        <v>753</v>
      </c>
      <c r="E152" s="194" t="s">
        <v>745</v>
      </c>
      <c r="F152" s="195">
        <v>-1204</v>
      </c>
      <c r="G152" s="194">
        <f>'Drop downs XTRA'!$F152*2</f>
        <v>-2408</v>
      </c>
      <c r="H152" s="196">
        <v>42243</v>
      </c>
      <c r="Q152" t="str">
        <f t="shared" si="8"/>
        <v>OK</v>
      </c>
      <c r="R152" t="str">
        <f t="shared" si="9"/>
        <v>OK</v>
      </c>
      <c r="S152" t="str">
        <f t="shared" si="10"/>
        <v>OK</v>
      </c>
      <c r="T152" t="str">
        <f t="shared" si="11"/>
        <v>OK</v>
      </c>
    </row>
    <row r="153" spans="1:20">
      <c r="A153" s="82" t="s">
        <v>763</v>
      </c>
      <c r="B153" s="197" t="s">
        <v>738</v>
      </c>
      <c r="C153" s="197" t="s">
        <v>753</v>
      </c>
      <c r="D153" s="197" t="s">
        <v>753</v>
      </c>
      <c r="E153" s="197" t="s">
        <v>745</v>
      </c>
      <c r="F153" s="199">
        <v>-2431.7999999999997</v>
      </c>
      <c r="G153" s="197">
        <f>'Drop downs XTRA'!$F153*2</f>
        <v>-4863.5999999999995</v>
      </c>
      <c r="H153" s="200">
        <v>42372</v>
      </c>
      <c r="Q153" t="str">
        <f t="shared" si="8"/>
        <v>OK</v>
      </c>
      <c r="R153" t="str">
        <f t="shared" si="9"/>
        <v>OK</v>
      </c>
      <c r="S153" t="str">
        <f t="shared" si="10"/>
        <v>OK</v>
      </c>
      <c r="T153" t="str">
        <f t="shared" si="11"/>
        <v>OK</v>
      </c>
    </row>
    <row r="154" spans="1:20">
      <c r="A154" s="83" t="s">
        <v>764</v>
      </c>
      <c r="B154" s="194" t="s">
        <v>738</v>
      </c>
      <c r="C154" s="194" t="s">
        <v>753</v>
      </c>
      <c r="D154" s="194" t="s">
        <v>753</v>
      </c>
      <c r="E154" s="194" t="s">
        <v>745</v>
      </c>
      <c r="F154" s="195">
        <v>-2116.9079999999999</v>
      </c>
      <c r="G154" s="194">
        <f>'Drop downs XTRA'!$F154*2</f>
        <v>-4233.8159999999998</v>
      </c>
      <c r="H154" s="196">
        <v>42348</v>
      </c>
      <c r="Q154" t="str">
        <f t="shared" si="8"/>
        <v>OK</v>
      </c>
      <c r="R154" t="str">
        <f t="shared" si="9"/>
        <v>OK</v>
      </c>
      <c r="S154" t="str">
        <f t="shared" si="10"/>
        <v>OK</v>
      </c>
      <c r="T154" t="str">
        <f t="shared" si="11"/>
        <v>OK</v>
      </c>
    </row>
    <row r="155" spans="1:20">
      <c r="A155" s="82" t="s">
        <v>533</v>
      </c>
      <c r="B155" s="197" t="s">
        <v>738</v>
      </c>
      <c r="C155" s="197" t="s">
        <v>753</v>
      </c>
      <c r="D155" s="197" t="s">
        <v>753</v>
      </c>
      <c r="E155" s="197" t="s">
        <v>745</v>
      </c>
      <c r="F155" s="199">
        <v>-2472</v>
      </c>
      <c r="G155" s="197">
        <f>'Drop downs XTRA'!$F155*2</f>
        <v>-4944</v>
      </c>
      <c r="H155" s="200">
        <v>42620</v>
      </c>
      <c r="Q155" t="str">
        <f t="shared" si="8"/>
        <v>OK</v>
      </c>
      <c r="R155" t="str">
        <f t="shared" si="9"/>
        <v>OK</v>
      </c>
      <c r="S155" t="str">
        <f t="shared" si="10"/>
        <v>OK</v>
      </c>
      <c r="T155" t="str">
        <f t="shared" si="11"/>
        <v>OK</v>
      </c>
    </row>
    <row r="156" spans="1:20">
      <c r="A156" s="83" t="s">
        <v>760</v>
      </c>
      <c r="B156" s="194" t="s">
        <v>748</v>
      </c>
      <c r="C156" s="194" t="s">
        <v>753</v>
      </c>
      <c r="D156" s="194" t="s">
        <v>753</v>
      </c>
      <c r="E156" s="194" t="s">
        <v>745</v>
      </c>
      <c r="F156" s="195">
        <v>-10115.600000000002</v>
      </c>
      <c r="G156" s="194">
        <f>'Drop downs XTRA'!$F156*2</f>
        <v>-20231.200000000004</v>
      </c>
      <c r="H156" s="196">
        <v>42631</v>
      </c>
      <c r="Q156" t="str">
        <f t="shared" si="8"/>
        <v>OK</v>
      </c>
      <c r="R156" t="str">
        <f t="shared" si="9"/>
        <v>OK</v>
      </c>
      <c r="S156" t="str">
        <f t="shared" si="10"/>
        <v>OK</v>
      </c>
      <c r="T156" t="str">
        <f t="shared" si="11"/>
        <v>OK</v>
      </c>
    </row>
    <row r="157" spans="1:20">
      <c r="A157" s="82" t="s">
        <v>39</v>
      </c>
      <c r="B157" s="197" t="s">
        <v>748</v>
      </c>
      <c r="C157" s="197" t="s">
        <v>753</v>
      </c>
      <c r="D157" s="197" t="s">
        <v>753</v>
      </c>
      <c r="E157" s="197" t="s">
        <v>745</v>
      </c>
      <c r="F157" s="199">
        <v>-4645.2000000000007</v>
      </c>
      <c r="G157" s="197">
        <f>'Drop downs XTRA'!$F157*2</f>
        <v>-9290.4000000000015</v>
      </c>
      <c r="H157" s="200">
        <v>42063</v>
      </c>
      <c r="Q157" t="str">
        <f t="shared" si="8"/>
        <v>OK</v>
      </c>
      <c r="R157" t="str">
        <f t="shared" si="9"/>
        <v>OK</v>
      </c>
      <c r="S157" t="str">
        <f t="shared" si="10"/>
        <v>OK</v>
      </c>
      <c r="T157" t="str">
        <f t="shared" si="11"/>
        <v>OK</v>
      </c>
    </row>
    <row r="158" spans="1:20">
      <c r="A158" s="83" t="s">
        <v>761</v>
      </c>
      <c r="B158" s="194" t="s">
        <v>748</v>
      </c>
      <c r="C158" s="194" t="s">
        <v>753</v>
      </c>
      <c r="D158" s="194" t="s">
        <v>753</v>
      </c>
      <c r="E158" s="194" t="s">
        <v>745</v>
      </c>
      <c r="F158" s="195">
        <v>-1416</v>
      </c>
      <c r="G158" s="194">
        <f>'Drop downs XTRA'!$F158*2</f>
        <v>-2832</v>
      </c>
      <c r="H158" s="196">
        <v>42768</v>
      </c>
      <c r="Q158" t="str">
        <f t="shared" si="8"/>
        <v>OK</v>
      </c>
      <c r="R158" t="str">
        <f t="shared" si="9"/>
        <v>OK</v>
      </c>
      <c r="S158" t="str">
        <f t="shared" si="10"/>
        <v>OK</v>
      </c>
      <c r="T158" t="str">
        <f t="shared" si="11"/>
        <v>OK</v>
      </c>
    </row>
    <row r="159" spans="1:20">
      <c r="A159" s="82" t="s">
        <v>309</v>
      </c>
      <c r="B159" s="197" t="s">
        <v>748</v>
      </c>
      <c r="C159" s="197" t="s">
        <v>753</v>
      </c>
      <c r="D159" s="197" t="s">
        <v>753</v>
      </c>
      <c r="E159" s="197" t="s">
        <v>745</v>
      </c>
      <c r="F159" s="199">
        <v>-1692.6</v>
      </c>
      <c r="G159" s="197">
        <f>'Drop downs XTRA'!$F159*2</f>
        <v>-3385.2</v>
      </c>
      <c r="H159" s="200">
        <v>42142</v>
      </c>
      <c r="Q159" t="str">
        <f t="shared" si="8"/>
        <v>OK</v>
      </c>
      <c r="R159" t="str">
        <f t="shared" si="9"/>
        <v>OK</v>
      </c>
      <c r="S159" t="str">
        <f t="shared" si="10"/>
        <v>OK</v>
      </c>
      <c r="T159" t="str">
        <f t="shared" si="11"/>
        <v>OK</v>
      </c>
    </row>
    <row r="160" spans="1:20">
      <c r="A160" s="83" t="s">
        <v>601</v>
      </c>
      <c r="B160" s="194" t="s">
        <v>748</v>
      </c>
      <c r="C160" s="194" t="s">
        <v>753</v>
      </c>
      <c r="D160" s="194" t="s">
        <v>753</v>
      </c>
      <c r="E160" s="194" t="s">
        <v>745</v>
      </c>
      <c r="F160" s="195">
        <v>-1812.375</v>
      </c>
      <c r="G160" s="194">
        <f>'Drop downs XTRA'!$F160*2</f>
        <v>-3624.75</v>
      </c>
      <c r="H160" s="196">
        <v>42556</v>
      </c>
      <c r="Q160" t="str">
        <f t="shared" si="8"/>
        <v>OK</v>
      </c>
      <c r="R160" t="str">
        <f t="shared" si="9"/>
        <v>OK</v>
      </c>
      <c r="S160" t="str">
        <f t="shared" si="10"/>
        <v>OK</v>
      </c>
      <c r="T160" t="str">
        <f t="shared" si="11"/>
        <v>OK</v>
      </c>
    </row>
    <row r="161" spans="1:20">
      <c r="A161" s="82" t="s">
        <v>762</v>
      </c>
      <c r="B161" s="197" t="s">
        <v>748</v>
      </c>
      <c r="C161" s="197" t="s">
        <v>753</v>
      </c>
      <c r="D161" s="197" t="s">
        <v>753</v>
      </c>
      <c r="E161" s="197" t="s">
        <v>745</v>
      </c>
      <c r="F161" s="199">
        <v>-1344</v>
      </c>
      <c r="G161" s="197">
        <f>'Drop downs XTRA'!$F161*2</f>
        <v>-2688</v>
      </c>
      <c r="H161" s="200">
        <v>42178</v>
      </c>
      <c r="Q161" t="str">
        <f t="shared" si="8"/>
        <v>OK</v>
      </c>
      <c r="R161" t="str">
        <f t="shared" si="9"/>
        <v>OK</v>
      </c>
      <c r="S161" t="str">
        <f t="shared" si="10"/>
        <v>OK</v>
      </c>
      <c r="T161" t="str">
        <f t="shared" si="11"/>
        <v>OK</v>
      </c>
    </row>
    <row r="162" spans="1:20">
      <c r="A162" s="83" t="s">
        <v>763</v>
      </c>
      <c r="B162" s="194" t="s">
        <v>748</v>
      </c>
      <c r="C162" s="194" t="s">
        <v>753</v>
      </c>
      <c r="D162" s="194" t="s">
        <v>753</v>
      </c>
      <c r="E162" s="194" t="s">
        <v>745</v>
      </c>
      <c r="F162" s="195">
        <v>-2966.4</v>
      </c>
      <c r="G162" s="194">
        <f>'Drop downs XTRA'!$F162*2</f>
        <v>-5932.8</v>
      </c>
      <c r="H162" s="196">
        <v>42631</v>
      </c>
      <c r="Q162" t="str">
        <f t="shared" si="8"/>
        <v>OK</v>
      </c>
      <c r="R162" t="str">
        <f t="shared" si="9"/>
        <v>OK</v>
      </c>
      <c r="S162" t="str">
        <f t="shared" si="10"/>
        <v>OK</v>
      </c>
      <c r="T162" t="str">
        <f t="shared" si="11"/>
        <v>OK</v>
      </c>
    </row>
    <row r="163" spans="1:20">
      <c r="A163" s="82" t="s">
        <v>764</v>
      </c>
      <c r="B163" s="197" t="s">
        <v>748</v>
      </c>
      <c r="C163" s="197" t="s">
        <v>753</v>
      </c>
      <c r="D163" s="197" t="s">
        <v>753</v>
      </c>
      <c r="E163" s="197" t="s">
        <v>745</v>
      </c>
      <c r="F163" s="199">
        <v>-1826.2080000000003</v>
      </c>
      <c r="G163" s="197">
        <f>'Drop downs XTRA'!$F163*2</f>
        <v>-3652.4160000000006</v>
      </c>
      <c r="H163" s="200">
        <v>42831</v>
      </c>
      <c r="Q163" t="str">
        <f t="shared" si="8"/>
        <v>OK</v>
      </c>
      <c r="R163" t="str">
        <f t="shared" si="9"/>
        <v>OK</v>
      </c>
      <c r="S163" t="str">
        <f t="shared" si="10"/>
        <v>OK</v>
      </c>
      <c r="T163" t="str">
        <f t="shared" si="11"/>
        <v>OK</v>
      </c>
    </row>
    <row r="164" spans="1:20">
      <c r="A164" s="83" t="s">
        <v>533</v>
      </c>
      <c r="B164" s="194" t="s">
        <v>748</v>
      </c>
      <c r="C164" s="194" t="s">
        <v>753</v>
      </c>
      <c r="D164" s="194" t="s">
        <v>753</v>
      </c>
      <c r="E164" s="194" t="s">
        <v>745</v>
      </c>
      <c r="F164" s="195">
        <v>-3780</v>
      </c>
      <c r="G164" s="194">
        <f>'Drop downs XTRA'!$F164*2</f>
        <v>-7560</v>
      </c>
      <c r="H164" s="196">
        <v>42349</v>
      </c>
      <c r="Q164" t="str">
        <f t="shared" si="8"/>
        <v>OK</v>
      </c>
      <c r="R164" t="str">
        <f t="shared" si="9"/>
        <v>OK</v>
      </c>
      <c r="S164" t="str">
        <f t="shared" si="10"/>
        <v>OK</v>
      </c>
      <c r="T164" t="str">
        <f t="shared" si="11"/>
        <v>OK</v>
      </c>
    </row>
    <row r="165" spans="1:20">
      <c r="A165" s="82" t="s">
        <v>760</v>
      </c>
      <c r="B165" s="197" t="s">
        <v>744</v>
      </c>
      <c r="C165" s="197" t="s">
        <v>753</v>
      </c>
      <c r="D165" s="197" t="s">
        <v>753</v>
      </c>
      <c r="E165" s="197" t="s">
        <v>745</v>
      </c>
      <c r="F165" s="199">
        <v>-8766.4500000000007</v>
      </c>
      <c r="G165" s="197">
        <f>'Drop downs XTRA'!$F165*2</f>
        <v>-17532.900000000001</v>
      </c>
      <c r="H165" s="200">
        <v>42265</v>
      </c>
      <c r="Q165" t="str">
        <f t="shared" si="8"/>
        <v>OK</v>
      </c>
      <c r="R165" t="str">
        <f t="shared" si="9"/>
        <v>OK</v>
      </c>
      <c r="S165" t="str">
        <f t="shared" si="10"/>
        <v>OK</v>
      </c>
      <c r="T165" t="str">
        <f t="shared" si="11"/>
        <v>OK</v>
      </c>
    </row>
    <row r="166" spans="1:20">
      <c r="A166" s="83" t="s">
        <v>39</v>
      </c>
      <c r="B166" s="194" t="s">
        <v>744</v>
      </c>
      <c r="C166" s="194" t="s">
        <v>753</v>
      </c>
      <c r="D166" s="194" t="s">
        <v>753</v>
      </c>
      <c r="E166" s="194" t="s">
        <v>745</v>
      </c>
      <c r="F166" s="195">
        <v>-3483.9000000000005</v>
      </c>
      <c r="G166" s="194">
        <f>'Drop downs XTRA'!$F166*2</f>
        <v>-6967.8000000000011</v>
      </c>
      <c r="H166" s="196">
        <v>42645</v>
      </c>
      <c r="Q166" t="str">
        <f t="shared" si="8"/>
        <v>OK</v>
      </c>
      <c r="R166" t="str">
        <f t="shared" si="9"/>
        <v>OK</v>
      </c>
      <c r="S166" t="str">
        <f t="shared" si="10"/>
        <v>OK</v>
      </c>
      <c r="T166" t="str">
        <f t="shared" si="11"/>
        <v>OK</v>
      </c>
    </row>
    <row r="167" spans="1:20">
      <c r="A167" s="82" t="s">
        <v>761</v>
      </c>
      <c r="B167" s="197" t="s">
        <v>744</v>
      </c>
      <c r="C167" s="197" t="s">
        <v>753</v>
      </c>
      <c r="D167" s="197" t="s">
        <v>753</v>
      </c>
      <c r="E167" s="197" t="s">
        <v>745</v>
      </c>
      <c r="F167" s="199">
        <v>-1239</v>
      </c>
      <c r="G167" s="197">
        <f>'Drop downs XTRA'!$F167*2</f>
        <v>-2478</v>
      </c>
      <c r="H167" s="200">
        <v>42521</v>
      </c>
      <c r="Q167" t="str">
        <f t="shared" si="8"/>
        <v>OK</v>
      </c>
      <c r="R167" t="str">
        <f t="shared" si="9"/>
        <v>OK</v>
      </c>
      <c r="S167" t="str">
        <f t="shared" si="10"/>
        <v>OK</v>
      </c>
      <c r="T167" t="str">
        <f t="shared" si="11"/>
        <v>OK</v>
      </c>
    </row>
    <row r="168" spans="1:20">
      <c r="A168" s="83" t="s">
        <v>309</v>
      </c>
      <c r="B168" s="194" t="s">
        <v>744</v>
      </c>
      <c r="C168" s="194" t="s">
        <v>753</v>
      </c>
      <c r="D168" s="194" t="s">
        <v>753</v>
      </c>
      <c r="E168" s="194" t="s">
        <v>745</v>
      </c>
      <c r="F168" s="195">
        <v>-1934.4</v>
      </c>
      <c r="G168" s="194">
        <f>'Drop downs XTRA'!$F168*2</f>
        <v>-3868.8</v>
      </c>
      <c r="H168" s="196">
        <v>42427</v>
      </c>
      <c r="Q168" t="str">
        <f t="shared" si="8"/>
        <v>OK</v>
      </c>
      <c r="R168" t="str">
        <f t="shared" si="9"/>
        <v>OK</v>
      </c>
      <c r="S168" t="str">
        <f t="shared" si="10"/>
        <v>OK</v>
      </c>
      <c r="T168" t="str">
        <f t="shared" si="11"/>
        <v>OK</v>
      </c>
    </row>
    <row r="169" spans="1:20">
      <c r="A169" s="82" t="s">
        <v>601</v>
      </c>
      <c r="B169" s="197" t="s">
        <v>744</v>
      </c>
      <c r="C169" s="197" t="s">
        <v>753</v>
      </c>
      <c r="D169" s="197" t="s">
        <v>753</v>
      </c>
      <c r="E169" s="197" t="s">
        <v>745</v>
      </c>
      <c r="F169" s="199">
        <v>-1989</v>
      </c>
      <c r="G169" s="197">
        <f>'Drop downs XTRA'!$F169*2</f>
        <v>-3978</v>
      </c>
      <c r="H169" s="200">
        <v>42803</v>
      </c>
      <c r="Q169" t="str">
        <f t="shared" si="8"/>
        <v>OK</v>
      </c>
      <c r="R169" t="str">
        <f t="shared" si="9"/>
        <v>OK</v>
      </c>
      <c r="S169" t="str">
        <f t="shared" si="10"/>
        <v>OK</v>
      </c>
      <c r="T169" t="str">
        <f t="shared" si="11"/>
        <v>OK</v>
      </c>
    </row>
    <row r="170" spans="1:20">
      <c r="A170" s="83" t="s">
        <v>762</v>
      </c>
      <c r="B170" s="194" t="s">
        <v>744</v>
      </c>
      <c r="C170" s="194" t="s">
        <v>753</v>
      </c>
      <c r="D170" s="194" t="s">
        <v>753</v>
      </c>
      <c r="E170" s="194" t="s">
        <v>745</v>
      </c>
      <c r="F170" s="195">
        <v>-1856</v>
      </c>
      <c r="G170" s="194">
        <f>'Drop downs XTRA'!$F170*2</f>
        <v>-3712</v>
      </c>
      <c r="H170" s="196">
        <v>42710</v>
      </c>
      <c r="Q170" t="str">
        <f t="shared" si="8"/>
        <v>OK</v>
      </c>
      <c r="R170" t="str">
        <f t="shared" si="9"/>
        <v>OK</v>
      </c>
      <c r="S170" t="str">
        <f t="shared" si="10"/>
        <v>OK</v>
      </c>
      <c r="T170" t="str">
        <f t="shared" si="11"/>
        <v>OK</v>
      </c>
    </row>
    <row r="171" spans="1:20">
      <c r="A171" s="82" t="s">
        <v>763</v>
      </c>
      <c r="B171" s="197" t="s">
        <v>744</v>
      </c>
      <c r="C171" s="197" t="s">
        <v>753</v>
      </c>
      <c r="D171" s="197" t="s">
        <v>753</v>
      </c>
      <c r="E171" s="197" t="s">
        <v>745</v>
      </c>
      <c r="F171" s="199">
        <v>-2633.3999999999996</v>
      </c>
      <c r="G171" s="197">
        <f>'Drop downs XTRA'!$F171*2</f>
        <v>-5266.7999999999993</v>
      </c>
      <c r="H171" s="200">
        <v>42240</v>
      </c>
      <c r="Q171" t="str">
        <f t="shared" si="8"/>
        <v>OK</v>
      </c>
      <c r="R171" t="str">
        <f t="shared" si="9"/>
        <v>OK</v>
      </c>
      <c r="S171" t="str">
        <f t="shared" si="10"/>
        <v>OK</v>
      </c>
      <c r="T171" t="str">
        <f t="shared" si="11"/>
        <v>OK</v>
      </c>
    </row>
    <row r="172" spans="1:20">
      <c r="A172" s="83" t="s">
        <v>764</v>
      </c>
      <c r="B172" s="194" t="s">
        <v>744</v>
      </c>
      <c r="C172" s="194" t="s">
        <v>753</v>
      </c>
      <c r="D172" s="194" t="s">
        <v>753</v>
      </c>
      <c r="E172" s="194" t="s">
        <v>745</v>
      </c>
      <c r="F172" s="195">
        <v>-1597.932</v>
      </c>
      <c r="G172" s="194">
        <f>'Drop downs XTRA'!$F172*2</f>
        <v>-3195.864</v>
      </c>
      <c r="H172" s="196">
        <v>42710</v>
      </c>
      <c r="Q172" t="str">
        <f t="shared" si="8"/>
        <v>OK</v>
      </c>
      <c r="R172" t="str">
        <f t="shared" si="9"/>
        <v>OK</v>
      </c>
      <c r="S172" t="str">
        <f t="shared" si="10"/>
        <v>OK</v>
      </c>
      <c r="T172" t="str">
        <f t="shared" si="11"/>
        <v>OK</v>
      </c>
    </row>
    <row r="173" spans="1:20">
      <c r="A173" s="82" t="s">
        <v>533</v>
      </c>
      <c r="B173" s="197" t="s">
        <v>744</v>
      </c>
      <c r="C173" s="197" t="s">
        <v>753</v>
      </c>
      <c r="D173" s="197" t="s">
        <v>753</v>
      </c>
      <c r="E173" s="197" t="s">
        <v>745</v>
      </c>
      <c r="F173" s="199">
        <v>-2484</v>
      </c>
      <c r="G173" s="197">
        <f>'Drop downs XTRA'!$F173*2</f>
        <v>-4968</v>
      </c>
      <c r="H173" s="200">
        <v>42825</v>
      </c>
      <c r="Q173" t="str">
        <f t="shared" si="8"/>
        <v>OK</v>
      </c>
      <c r="R173" t="str">
        <f t="shared" si="9"/>
        <v>OK</v>
      </c>
      <c r="S173" t="str">
        <f t="shared" si="10"/>
        <v>OK</v>
      </c>
      <c r="T173" t="str">
        <f t="shared" si="11"/>
        <v>OK</v>
      </c>
    </row>
    <row r="174" spans="1:20">
      <c r="A174" s="83" t="s">
        <v>729</v>
      </c>
      <c r="B174" s="194" t="s">
        <v>730</v>
      </c>
      <c r="C174" s="194" t="s">
        <v>731</v>
      </c>
      <c r="D174" s="194" t="s">
        <v>732</v>
      </c>
      <c r="E174" s="194" t="s">
        <v>28</v>
      </c>
      <c r="F174" s="195">
        <v>25597.635524999994</v>
      </c>
      <c r="G174" s="194">
        <f>'Drop downs XTRA'!$F174*2</f>
        <v>51195.271049999988</v>
      </c>
      <c r="H174" s="196">
        <v>42567</v>
      </c>
      <c r="Q174" t="str">
        <f t="shared" si="8"/>
        <v>OK</v>
      </c>
      <c r="R174" t="str">
        <f t="shared" si="9"/>
        <v>OK</v>
      </c>
      <c r="S174" t="str">
        <f t="shared" si="10"/>
        <v>OK</v>
      </c>
      <c r="T174" t="str">
        <f t="shared" si="11"/>
        <v>OK</v>
      </c>
    </row>
    <row r="175" spans="1:20">
      <c r="A175" s="82" t="s">
        <v>735</v>
      </c>
      <c r="B175" s="197" t="s">
        <v>730</v>
      </c>
      <c r="C175" s="197" t="s">
        <v>504</v>
      </c>
      <c r="D175" s="197" t="s">
        <v>754</v>
      </c>
      <c r="E175" s="197" t="s">
        <v>28</v>
      </c>
      <c r="F175" s="199">
        <v>4098.7043279999998</v>
      </c>
      <c r="G175" s="197">
        <f>'Drop downs XTRA'!$F175*2</f>
        <v>8197.4086559999996</v>
      </c>
      <c r="H175" s="200">
        <v>42935</v>
      </c>
      <c r="Q175" t="str">
        <f t="shared" si="8"/>
        <v>OK</v>
      </c>
      <c r="R175" t="str">
        <f t="shared" si="9"/>
        <v>OK</v>
      </c>
      <c r="S175" t="str">
        <f t="shared" si="10"/>
        <v>OK</v>
      </c>
      <c r="T175" t="str">
        <f t="shared" si="11"/>
        <v>OK</v>
      </c>
    </row>
    <row r="176" spans="1:20">
      <c r="A176" s="83" t="s">
        <v>741</v>
      </c>
      <c r="B176" s="194" t="s">
        <v>730</v>
      </c>
      <c r="C176" s="194" t="s">
        <v>504</v>
      </c>
      <c r="D176" s="194" t="s">
        <v>754</v>
      </c>
      <c r="E176" s="194" t="s">
        <v>28</v>
      </c>
      <c r="F176" s="195">
        <v>8945.8774271999991</v>
      </c>
      <c r="G176" s="194">
        <f>'Drop downs XTRA'!$F176*2</f>
        <v>17891.754854399998</v>
      </c>
      <c r="H176" s="196">
        <v>42902</v>
      </c>
      <c r="Q176" t="str">
        <f t="shared" si="8"/>
        <v>OK</v>
      </c>
      <c r="R176" t="str">
        <f t="shared" si="9"/>
        <v>OK</v>
      </c>
      <c r="S176" t="str">
        <f t="shared" si="10"/>
        <v>OK</v>
      </c>
      <c r="T176" t="str">
        <f t="shared" si="11"/>
        <v>OK</v>
      </c>
    </row>
    <row r="177" spans="1:20">
      <c r="A177" s="82" t="s">
        <v>746</v>
      </c>
      <c r="B177" s="197" t="s">
        <v>730</v>
      </c>
      <c r="C177" s="197" t="s">
        <v>734</v>
      </c>
      <c r="D177" s="197" t="s">
        <v>492</v>
      </c>
      <c r="E177" s="197" t="s">
        <v>28</v>
      </c>
      <c r="F177" s="199">
        <v>16085.234221056002</v>
      </c>
      <c r="G177" s="197">
        <f>'Drop downs XTRA'!$F177*2</f>
        <v>32170.468442112004</v>
      </c>
      <c r="H177" s="200">
        <v>42787</v>
      </c>
      <c r="Q177" t="str">
        <f t="shared" si="8"/>
        <v>OK</v>
      </c>
      <c r="R177" t="str">
        <f t="shared" si="9"/>
        <v>OK</v>
      </c>
      <c r="S177" t="str">
        <f t="shared" si="10"/>
        <v>OK</v>
      </c>
      <c r="T177" t="str">
        <f t="shared" si="11"/>
        <v>OK</v>
      </c>
    </row>
    <row r="178" spans="1:20">
      <c r="A178" s="83" t="s">
        <v>729</v>
      </c>
      <c r="B178" s="194" t="s">
        <v>738</v>
      </c>
      <c r="C178" s="194" t="s">
        <v>731</v>
      </c>
      <c r="D178" s="194" t="s">
        <v>754</v>
      </c>
      <c r="E178" s="194" t="s">
        <v>28</v>
      </c>
      <c r="F178" s="195">
        <v>21627.390014999994</v>
      </c>
      <c r="G178" s="194">
        <f>'Drop downs XTRA'!$F178*2</f>
        <v>43254.780029999987</v>
      </c>
      <c r="H178" s="196">
        <v>42635</v>
      </c>
      <c r="Q178" t="str">
        <f t="shared" si="8"/>
        <v>OK</v>
      </c>
      <c r="R178" t="str">
        <f t="shared" si="9"/>
        <v>OK</v>
      </c>
      <c r="S178" t="str">
        <f t="shared" si="10"/>
        <v>OK</v>
      </c>
      <c r="T178" t="str">
        <f t="shared" si="11"/>
        <v>OK</v>
      </c>
    </row>
    <row r="179" spans="1:20">
      <c r="A179" s="82" t="s">
        <v>735</v>
      </c>
      <c r="B179" s="197" t="s">
        <v>738</v>
      </c>
      <c r="C179" s="197" t="s">
        <v>731</v>
      </c>
      <c r="D179" s="197" t="s">
        <v>732</v>
      </c>
      <c r="E179" s="197" t="s">
        <v>28</v>
      </c>
      <c r="F179" s="199">
        <v>5809.1091029999989</v>
      </c>
      <c r="G179" s="197">
        <f>'Drop downs XTRA'!$F179*2</f>
        <v>11618.218205999998</v>
      </c>
      <c r="H179" s="200">
        <v>42582</v>
      </c>
      <c r="Q179" t="str">
        <f t="shared" si="8"/>
        <v>OK</v>
      </c>
      <c r="R179" t="str">
        <f t="shared" si="9"/>
        <v>OK</v>
      </c>
      <c r="S179" t="str">
        <f t="shared" si="10"/>
        <v>OK</v>
      </c>
      <c r="T179" t="str">
        <f t="shared" si="11"/>
        <v>OK</v>
      </c>
    </row>
    <row r="180" spans="1:20">
      <c r="A180" s="83" t="s">
        <v>741</v>
      </c>
      <c r="B180" s="194" t="s">
        <v>738</v>
      </c>
      <c r="C180" s="194" t="s">
        <v>765</v>
      </c>
      <c r="D180" s="194" t="s">
        <v>491</v>
      </c>
      <c r="E180" s="194" t="s">
        <v>28</v>
      </c>
      <c r="F180" s="195">
        <v>13478.363712</v>
      </c>
      <c r="G180" s="194">
        <f>'Drop downs XTRA'!$F180*2</f>
        <v>26956.727424000001</v>
      </c>
      <c r="H180" s="196">
        <v>42671</v>
      </c>
      <c r="Q180" t="str">
        <f t="shared" si="8"/>
        <v>OK</v>
      </c>
      <c r="R180" t="str">
        <f t="shared" si="9"/>
        <v>OK</v>
      </c>
      <c r="S180" t="str">
        <f t="shared" si="10"/>
        <v>OK</v>
      </c>
      <c r="T180" t="str">
        <f t="shared" si="11"/>
        <v>OK</v>
      </c>
    </row>
    <row r="181" spans="1:20">
      <c r="A181" s="82" t="s">
        <v>746</v>
      </c>
      <c r="B181" s="197" t="s">
        <v>738</v>
      </c>
      <c r="C181" s="197" t="s">
        <v>734</v>
      </c>
      <c r="D181" s="197" t="s">
        <v>751</v>
      </c>
      <c r="E181" s="197" t="s">
        <v>28</v>
      </c>
      <c r="F181" s="199">
        <v>16410.43009536</v>
      </c>
      <c r="G181" s="197">
        <f>'Drop downs XTRA'!$F181*2</f>
        <v>32820.860190719999</v>
      </c>
      <c r="H181" s="200">
        <v>42712</v>
      </c>
      <c r="Q181" t="str">
        <f t="shared" si="8"/>
        <v>OK</v>
      </c>
      <c r="R181" t="str">
        <f t="shared" si="9"/>
        <v>OK</v>
      </c>
      <c r="S181" t="str">
        <f t="shared" si="10"/>
        <v>OK</v>
      </c>
      <c r="T181" t="str">
        <f t="shared" si="11"/>
        <v>OK</v>
      </c>
    </row>
    <row r="182" spans="1:20">
      <c r="A182" s="83" t="s">
        <v>729</v>
      </c>
      <c r="B182" s="194" t="s">
        <v>744</v>
      </c>
      <c r="C182" s="194" t="s">
        <v>504</v>
      </c>
      <c r="D182" s="194" t="s">
        <v>732</v>
      </c>
      <c r="E182" s="194" t="s">
        <v>28</v>
      </c>
      <c r="F182" s="195">
        <v>20611.342359999995</v>
      </c>
      <c r="G182" s="194">
        <f>'Drop downs XTRA'!$F182*2</f>
        <v>41222.68471999999</v>
      </c>
      <c r="H182" s="196">
        <v>42596</v>
      </c>
      <c r="Q182" t="str">
        <f t="shared" si="8"/>
        <v>OK</v>
      </c>
      <c r="R182" t="str">
        <f t="shared" si="9"/>
        <v>OK</v>
      </c>
      <c r="S182" t="str">
        <f t="shared" si="10"/>
        <v>OK</v>
      </c>
      <c r="T182" t="str">
        <f t="shared" si="11"/>
        <v>OK</v>
      </c>
    </row>
    <row r="183" spans="1:20">
      <c r="A183" s="82" t="s">
        <v>735</v>
      </c>
      <c r="B183" s="197" t="s">
        <v>744</v>
      </c>
      <c r="C183" s="197" t="s">
        <v>504</v>
      </c>
      <c r="D183" s="197" t="s">
        <v>751</v>
      </c>
      <c r="E183" s="197" t="s">
        <v>28</v>
      </c>
      <c r="F183" s="199">
        <v>8983.1639547000013</v>
      </c>
      <c r="G183" s="197">
        <f>'Drop downs XTRA'!$F183*2</f>
        <v>17966.327909400003</v>
      </c>
      <c r="H183" s="200">
        <v>42587</v>
      </c>
      <c r="Q183" t="str">
        <f t="shared" si="8"/>
        <v>OK</v>
      </c>
      <c r="R183" t="str">
        <f t="shared" si="9"/>
        <v>OK</v>
      </c>
      <c r="S183" t="str">
        <f t="shared" si="10"/>
        <v>OK</v>
      </c>
      <c r="T183" t="str">
        <f t="shared" si="11"/>
        <v>OK</v>
      </c>
    </row>
    <row r="184" spans="1:20">
      <c r="A184" s="83" t="s">
        <v>741</v>
      </c>
      <c r="B184" s="194" t="s">
        <v>744</v>
      </c>
      <c r="C184" s="194" t="s">
        <v>734</v>
      </c>
      <c r="D184" s="194" t="s">
        <v>491</v>
      </c>
      <c r="E184" s="194" t="s">
        <v>28</v>
      </c>
      <c r="F184" s="195">
        <v>8922.608704799999</v>
      </c>
      <c r="G184" s="194">
        <f>'Drop downs XTRA'!$F184*2</f>
        <v>17845.217409599998</v>
      </c>
      <c r="H184" s="196">
        <v>42904</v>
      </c>
      <c r="Q184" t="str">
        <f t="shared" si="8"/>
        <v>OK</v>
      </c>
      <c r="R184" t="str">
        <f t="shared" si="9"/>
        <v>OK</v>
      </c>
      <c r="S184" t="str">
        <f t="shared" si="10"/>
        <v>OK</v>
      </c>
      <c r="T184" t="str">
        <f t="shared" si="11"/>
        <v>OK</v>
      </c>
    </row>
    <row r="185" spans="1:20">
      <c r="A185" s="82" t="s">
        <v>746</v>
      </c>
      <c r="B185" s="197" t="s">
        <v>744</v>
      </c>
      <c r="C185" s="197" t="s">
        <v>743</v>
      </c>
      <c r="D185" s="197" t="s">
        <v>752</v>
      </c>
      <c r="E185" s="197" t="s">
        <v>28</v>
      </c>
      <c r="F185" s="199">
        <v>18998.088302592008</v>
      </c>
      <c r="G185" s="197">
        <f>'Drop downs XTRA'!$F185*2</f>
        <v>37996.176605184017</v>
      </c>
      <c r="H185" s="200">
        <v>42063</v>
      </c>
      <c r="Q185" t="str">
        <f t="shared" si="8"/>
        <v>OK</v>
      </c>
      <c r="R185" t="str">
        <f t="shared" si="9"/>
        <v>OK</v>
      </c>
      <c r="S185" t="str">
        <f t="shared" si="10"/>
        <v>OK</v>
      </c>
      <c r="T185" t="str">
        <f t="shared" si="11"/>
        <v>OK</v>
      </c>
    </row>
    <row r="186" spans="1:20">
      <c r="A186" s="83" t="s">
        <v>729</v>
      </c>
      <c r="B186" s="194" t="s">
        <v>748</v>
      </c>
      <c r="C186" s="194" t="s">
        <v>502</v>
      </c>
      <c r="D186" s="194" t="s">
        <v>754</v>
      </c>
      <c r="E186" s="194" t="s">
        <v>28</v>
      </c>
      <c r="F186" s="195">
        <v>15683.630654999994</v>
      </c>
      <c r="G186" s="194">
        <f>'Drop downs XTRA'!$F186*2</f>
        <v>31367.261309999987</v>
      </c>
      <c r="H186" s="196">
        <v>42764</v>
      </c>
      <c r="Q186" t="str">
        <f t="shared" si="8"/>
        <v>OK</v>
      </c>
      <c r="R186" t="str">
        <f t="shared" si="9"/>
        <v>OK</v>
      </c>
      <c r="S186" t="str">
        <f t="shared" si="10"/>
        <v>OK</v>
      </c>
      <c r="T186" t="str">
        <f t="shared" si="11"/>
        <v>OK</v>
      </c>
    </row>
    <row r="187" spans="1:20">
      <c r="A187" s="82" t="s">
        <v>735</v>
      </c>
      <c r="B187" s="197" t="s">
        <v>748</v>
      </c>
      <c r="C187" s="197" t="s">
        <v>734</v>
      </c>
      <c r="D187" s="197" t="s">
        <v>752</v>
      </c>
      <c r="E187" s="197" t="s">
        <v>28</v>
      </c>
      <c r="F187" s="199">
        <v>8861.2205526000016</v>
      </c>
      <c r="G187" s="197">
        <f>'Drop downs XTRA'!$F187*2</f>
        <v>17722.441105200003</v>
      </c>
      <c r="H187" s="200">
        <v>42153</v>
      </c>
      <c r="Q187" t="str">
        <f t="shared" si="8"/>
        <v>OK</v>
      </c>
      <c r="R187" t="str">
        <f t="shared" si="9"/>
        <v>OK</v>
      </c>
      <c r="S187" t="str">
        <f t="shared" si="10"/>
        <v>OK</v>
      </c>
      <c r="T187" t="str">
        <f t="shared" si="11"/>
        <v>OK</v>
      </c>
    </row>
    <row r="188" spans="1:20">
      <c r="A188" s="83" t="s">
        <v>741</v>
      </c>
      <c r="B188" s="194" t="s">
        <v>748</v>
      </c>
      <c r="C188" s="194" t="s">
        <v>731</v>
      </c>
      <c r="D188" s="194" t="s">
        <v>752</v>
      </c>
      <c r="E188" s="194" t="s">
        <v>28</v>
      </c>
      <c r="F188" s="195">
        <v>10484.953113599999</v>
      </c>
      <c r="G188" s="194">
        <f>'Drop downs XTRA'!$F188*2</f>
        <v>20969.906227199997</v>
      </c>
      <c r="H188" s="196">
        <v>42367</v>
      </c>
      <c r="Q188" t="str">
        <f t="shared" si="8"/>
        <v>OK</v>
      </c>
      <c r="R188" t="str">
        <f t="shared" si="9"/>
        <v>OK</v>
      </c>
      <c r="S188" t="str">
        <f t="shared" si="10"/>
        <v>OK</v>
      </c>
      <c r="T188" t="str">
        <f t="shared" si="11"/>
        <v>OK</v>
      </c>
    </row>
    <row r="189" spans="1:20">
      <c r="A189" s="82" t="s">
        <v>746</v>
      </c>
      <c r="B189" s="197" t="s">
        <v>748</v>
      </c>
      <c r="C189" s="197" t="s">
        <v>743</v>
      </c>
      <c r="D189" s="197" t="s">
        <v>752</v>
      </c>
      <c r="E189" s="197" t="s">
        <v>28</v>
      </c>
      <c r="F189" s="199">
        <v>18728.611872768004</v>
      </c>
      <c r="G189" s="197">
        <f>'Drop downs XTRA'!$F189*2</f>
        <v>37457.223745536008</v>
      </c>
      <c r="H189" s="200">
        <v>42320</v>
      </c>
      <c r="Q189" t="str">
        <f t="shared" si="8"/>
        <v>OK</v>
      </c>
      <c r="R189" t="str">
        <f t="shared" si="9"/>
        <v>OK</v>
      </c>
      <c r="S189" t="str">
        <f t="shared" si="10"/>
        <v>OK</v>
      </c>
      <c r="T189" t="str">
        <f t="shared" si="11"/>
        <v>OK</v>
      </c>
    </row>
    <row r="190" spans="1:20">
      <c r="A190" s="83" t="s">
        <v>729</v>
      </c>
      <c r="B190" s="194" t="s">
        <v>738</v>
      </c>
      <c r="C190" s="194" t="s">
        <v>750</v>
      </c>
      <c r="D190" s="194" t="s">
        <v>752</v>
      </c>
      <c r="E190" s="194" t="s">
        <v>28</v>
      </c>
      <c r="F190" s="195">
        <v>32284.364804999997</v>
      </c>
      <c r="G190" s="194">
        <f>'Drop downs XTRA'!$F190*2</f>
        <v>64568.729609999995</v>
      </c>
      <c r="H190" s="196">
        <v>42803</v>
      </c>
      <c r="Q190" t="str">
        <f t="shared" si="8"/>
        <v>OK</v>
      </c>
      <c r="R190" t="str">
        <f t="shared" si="9"/>
        <v>OK</v>
      </c>
      <c r="S190" t="str">
        <f t="shared" si="10"/>
        <v>OK</v>
      </c>
      <c r="T190" t="str">
        <f t="shared" si="11"/>
        <v>OK</v>
      </c>
    </row>
    <row r="191" spans="1:20">
      <c r="A191" s="82" t="s">
        <v>735</v>
      </c>
      <c r="B191" s="197" t="s">
        <v>738</v>
      </c>
      <c r="C191" s="197" t="s">
        <v>504</v>
      </c>
      <c r="D191" s="197" t="s">
        <v>752</v>
      </c>
      <c r="E191" s="197" t="s">
        <v>28</v>
      </c>
      <c r="F191" s="199">
        <v>6232.6627739999976</v>
      </c>
      <c r="G191" s="197">
        <f>'Drop downs XTRA'!$F191*2</f>
        <v>12465.325547999995</v>
      </c>
      <c r="H191" s="200">
        <v>42028</v>
      </c>
      <c r="Q191" t="str">
        <f t="shared" si="8"/>
        <v>OK</v>
      </c>
      <c r="R191" t="str">
        <f t="shared" si="9"/>
        <v>OK</v>
      </c>
      <c r="S191" t="str">
        <f t="shared" si="10"/>
        <v>OK</v>
      </c>
      <c r="T191" t="str">
        <f t="shared" si="11"/>
        <v>OK</v>
      </c>
    </row>
    <row r="192" spans="1:20">
      <c r="A192" s="83" t="s">
        <v>741</v>
      </c>
      <c r="B192" s="194" t="s">
        <v>738</v>
      </c>
      <c r="C192" s="194" t="s">
        <v>743</v>
      </c>
      <c r="D192" s="194" t="s">
        <v>751</v>
      </c>
      <c r="E192" s="194" t="s">
        <v>28</v>
      </c>
      <c r="F192" s="195">
        <v>11762.9356032</v>
      </c>
      <c r="G192" s="194">
        <f>'Drop downs XTRA'!$F192*2</f>
        <v>23525.871206399999</v>
      </c>
      <c r="H192" s="196">
        <v>42657</v>
      </c>
      <c r="Q192" t="str">
        <f t="shared" si="8"/>
        <v>OK</v>
      </c>
      <c r="R192" t="str">
        <f t="shared" si="9"/>
        <v>OK</v>
      </c>
      <c r="S192" t="str">
        <f t="shared" si="10"/>
        <v>OK</v>
      </c>
      <c r="T192" t="str">
        <f t="shared" si="11"/>
        <v>OK</v>
      </c>
    </row>
    <row r="193" spans="1:20">
      <c r="A193" s="82" t="s">
        <v>746</v>
      </c>
      <c r="B193" s="197" t="s">
        <v>738</v>
      </c>
      <c r="C193" s="197" t="s">
        <v>743</v>
      </c>
      <c r="D193" s="197" t="s">
        <v>732</v>
      </c>
      <c r="E193" s="197" t="s">
        <v>28</v>
      </c>
      <c r="F193" s="199">
        <v>13484.038127616004</v>
      </c>
      <c r="G193" s="197">
        <f>'Drop downs XTRA'!$F193*2</f>
        <v>26968.076255232008</v>
      </c>
      <c r="H193" s="200">
        <v>42642</v>
      </c>
      <c r="Q193" t="str">
        <f t="shared" si="8"/>
        <v>OK</v>
      </c>
      <c r="R193" t="str">
        <f t="shared" si="9"/>
        <v>OK</v>
      </c>
      <c r="S193" t="str">
        <f t="shared" si="10"/>
        <v>OK</v>
      </c>
      <c r="T193" t="str">
        <f t="shared" si="11"/>
        <v>OK</v>
      </c>
    </row>
    <row r="194" spans="1:20">
      <c r="A194" s="83" t="s">
        <v>756</v>
      </c>
      <c r="B194" s="194" t="s">
        <v>730</v>
      </c>
      <c r="C194" s="194" t="s">
        <v>504</v>
      </c>
      <c r="D194" s="194" t="s">
        <v>491</v>
      </c>
      <c r="E194" s="194" t="s">
        <v>740</v>
      </c>
      <c r="F194" s="195">
        <v>-11567.067057000002</v>
      </c>
      <c r="G194" s="194">
        <f>'Drop downs XTRA'!$F194*2</f>
        <v>-23134.134114000004</v>
      </c>
      <c r="H194" s="196">
        <v>42101</v>
      </c>
      <c r="Q194" t="str">
        <f t="shared" si="8"/>
        <v>OK</v>
      </c>
      <c r="R194" t="str">
        <f t="shared" si="9"/>
        <v>OK</v>
      </c>
      <c r="S194" t="str">
        <f t="shared" si="10"/>
        <v>OK</v>
      </c>
      <c r="T194" t="str">
        <f t="shared" si="11"/>
        <v>OK</v>
      </c>
    </row>
    <row r="195" spans="1:20">
      <c r="A195" s="82" t="s">
        <v>757</v>
      </c>
      <c r="B195" s="197" t="s">
        <v>730</v>
      </c>
      <c r="C195" s="197" t="s">
        <v>734</v>
      </c>
      <c r="D195" s="197" t="s">
        <v>491</v>
      </c>
      <c r="E195" s="197" t="s">
        <v>740</v>
      </c>
      <c r="F195" s="199">
        <v>-3056.1109312499998</v>
      </c>
      <c r="G195" s="197">
        <f>'Drop downs XTRA'!$F195*2</f>
        <v>-6112.2218624999996</v>
      </c>
      <c r="H195" s="200">
        <v>42672</v>
      </c>
      <c r="Q195" t="str">
        <f t="shared" si="8"/>
        <v>OK</v>
      </c>
      <c r="R195" t="str">
        <f t="shared" si="9"/>
        <v>OK</v>
      </c>
      <c r="S195" t="str">
        <f t="shared" si="10"/>
        <v>OK</v>
      </c>
      <c r="T195" t="str">
        <f t="shared" si="11"/>
        <v>OK</v>
      </c>
    </row>
    <row r="196" spans="1:20">
      <c r="A196" s="83" t="s">
        <v>758</v>
      </c>
      <c r="B196" s="194" t="s">
        <v>730</v>
      </c>
      <c r="C196" s="194" t="s">
        <v>750</v>
      </c>
      <c r="D196" s="194" t="s">
        <v>491</v>
      </c>
      <c r="E196" s="194" t="s">
        <v>740</v>
      </c>
      <c r="F196" s="195">
        <v>-3879.9256320000004</v>
      </c>
      <c r="G196" s="194">
        <f>'Drop downs XTRA'!$F196*2</f>
        <v>-7759.8512640000008</v>
      </c>
      <c r="H196" s="196">
        <v>42857</v>
      </c>
      <c r="Q196" t="str">
        <f t="shared" ref="Q196:Q259" si="12">IF(COUNTA(A196:H196)=8,"OK",$Q$3)</f>
        <v>OK</v>
      </c>
      <c r="R196" t="str">
        <f t="shared" ref="R196:R259" si="13">IF(AND(D196="Gov",C196="HP"),$R$3,"OK")</f>
        <v>OK</v>
      </c>
      <c r="S196" t="str">
        <f t="shared" ref="S196:S259" si="14">IF(G196=F196*2,"OK",$S$3)</f>
        <v>OK</v>
      </c>
      <c r="T196" t="str">
        <f t="shared" ref="T196:T259" si="15">IF(AND(E196="Income",F196&lt;=0),$T$3,"OK")</f>
        <v>OK</v>
      </c>
    </row>
    <row r="197" spans="1:20">
      <c r="A197" s="82" t="s">
        <v>759</v>
      </c>
      <c r="B197" s="197" t="s">
        <v>730</v>
      </c>
      <c r="C197" s="197" t="s">
        <v>743</v>
      </c>
      <c r="D197" s="197" t="s">
        <v>751</v>
      </c>
      <c r="E197" s="197" t="s">
        <v>740</v>
      </c>
      <c r="F197" s="199">
        <v>-3906.695331840001</v>
      </c>
      <c r="G197" s="197">
        <f>'Drop downs XTRA'!$F197*2</f>
        <v>-7813.390663680002</v>
      </c>
      <c r="H197" s="200">
        <v>42431</v>
      </c>
      <c r="Q197" t="str">
        <f t="shared" si="12"/>
        <v>OK</v>
      </c>
      <c r="R197" t="str">
        <f t="shared" si="13"/>
        <v>OK</v>
      </c>
      <c r="S197" t="str">
        <f t="shared" si="14"/>
        <v>OK</v>
      </c>
      <c r="T197" t="str">
        <f t="shared" si="15"/>
        <v>OK</v>
      </c>
    </row>
    <row r="198" spans="1:20">
      <c r="A198" s="83" t="s">
        <v>756</v>
      </c>
      <c r="B198" s="194" t="s">
        <v>738</v>
      </c>
      <c r="C198" s="194" t="s">
        <v>743</v>
      </c>
      <c r="D198" s="194" t="s">
        <v>751</v>
      </c>
      <c r="E198" s="194" t="s">
        <v>740</v>
      </c>
      <c r="F198" s="195">
        <v>-10579.329469800001</v>
      </c>
      <c r="G198" s="194">
        <f>'Drop downs XTRA'!$F198*2</f>
        <v>-21158.658939600002</v>
      </c>
      <c r="H198" s="196">
        <v>42989</v>
      </c>
      <c r="Q198" t="str">
        <f t="shared" si="12"/>
        <v>OK</v>
      </c>
      <c r="R198" t="str">
        <f t="shared" si="13"/>
        <v>OK</v>
      </c>
      <c r="S198" t="str">
        <f t="shared" si="14"/>
        <v>OK</v>
      </c>
      <c r="T198" t="str">
        <f t="shared" si="15"/>
        <v>OK</v>
      </c>
    </row>
    <row r="199" spans="1:20">
      <c r="A199" s="82" t="s">
        <v>757</v>
      </c>
      <c r="B199" s="197" t="s">
        <v>738</v>
      </c>
      <c r="C199" s="197" t="s">
        <v>750</v>
      </c>
      <c r="D199" s="197" t="s">
        <v>732</v>
      </c>
      <c r="E199" s="197" t="s">
        <v>740</v>
      </c>
      <c r="F199" s="199">
        <v>-3613.8626999999997</v>
      </c>
      <c r="G199" s="197">
        <f>'Drop downs XTRA'!$F199*2</f>
        <v>-7227.7253999999994</v>
      </c>
      <c r="H199" s="200">
        <v>42040</v>
      </c>
      <c r="Q199" t="str">
        <f t="shared" si="12"/>
        <v>OK</v>
      </c>
      <c r="R199" t="str">
        <f t="shared" si="13"/>
        <v>OK</v>
      </c>
      <c r="S199" t="str">
        <f t="shared" si="14"/>
        <v>OK</v>
      </c>
      <c r="T199" t="str">
        <f t="shared" si="15"/>
        <v>OK</v>
      </c>
    </row>
    <row r="200" spans="1:20">
      <c r="A200" s="83" t="s">
        <v>758</v>
      </c>
      <c r="B200" s="194" t="s">
        <v>738</v>
      </c>
      <c r="C200" s="194" t="s">
        <v>731</v>
      </c>
      <c r="D200" s="194" t="s">
        <v>492</v>
      </c>
      <c r="E200" s="194" t="s">
        <v>740</v>
      </c>
      <c r="F200" s="195">
        <v>-5873.2819200000013</v>
      </c>
      <c r="G200" s="194">
        <f>'Drop downs XTRA'!$F200*2</f>
        <v>-11746.563840000003</v>
      </c>
      <c r="H200" s="196">
        <v>42763</v>
      </c>
      <c r="Q200" t="str">
        <f t="shared" si="12"/>
        <v>OK</v>
      </c>
      <c r="R200" t="str">
        <f t="shared" si="13"/>
        <v>OK</v>
      </c>
      <c r="S200" t="str">
        <f t="shared" si="14"/>
        <v>OK</v>
      </c>
      <c r="T200" t="str">
        <f t="shared" si="15"/>
        <v>OK</v>
      </c>
    </row>
    <row r="201" spans="1:20">
      <c r="A201" s="82" t="s">
        <v>759</v>
      </c>
      <c r="B201" s="197" t="s">
        <v>738</v>
      </c>
      <c r="C201" s="197" t="s">
        <v>743</v>
      </c>
      <c r="D201" s="197" t="s">
        <v>751</v>
      </c>
      <c r="E201" s="197" t="s">
        <v>740</v>
      </c>
      <c r="F201" s="199">
        <v>-3745.5661465600006</v>
      </c>
      <c r="G201" s="197">
        <f>'Drop downs XTRA'!$F201*2</f>
        <v>-7491.1322931200011</v>
      </c>
      <c r="H201" s="200">
        <v>42933</v>
      </c>
      <c r="Q201" t="str">
        <f t="shared" si="12"/>
        <v>OK</v>
      </c>
      <c r="R201" t="str">
        <f t="shared" si="13"/>
        <v>OK</v>
      </c>
      <c r="S201" t="str">
        <f t="shared" si="14"/>
        <v>OK</v>
      </c>
      <c r="T201" t="str">
        <f t="shared" si="15"/>
        <v>OK</v>
      </c>
    </row>
    <row r="202" spans="1:20">
      <c r="A202" s="83" t="s">
        <v>756</v>
      </c>
      <c r="B202" s="194" t="s">
        <v>748</v>
      </c>
      <c r="C202" s="194" t="s">
        <v>743</v>
      </c>
      <c r="D202" s="194" t="s">
        <v>754</v>
      </c>
      <c r="E202" s="194" t="s">
        <v>740</v>
      </c>
      <c r="F202" s="195">
        <v>-8867.8777824000026</v>
      </c>
      <c r="G202" s="194">
        <f>'Drop downs XTRA'!$F202*2</f>
        <v>-17735.755564800005</v>
      </c>
      <c r="H202" s="196">
        <v>42663</v>
      </c>
      <c r="Q202" t="str">
        <f t="shared" si="12"/>
        <v>OK</v>
      </c>
      <c r="R202" t="str">
        <f t="shared" si="13"/>
        <v>OK</v>
      </c>
      <c r="S202" t="str">
        <f t="shared" si="14"/>
        <v>OK</v>
      </c>
      <c r="T202" t="str">
        <f t="shared" si="15"/>
        <v>OK</v>
      </c>
    </row>
    <row r="203" spans="1:20">
      <c r="A203" s="82" t="s">
        <v>757</v>
      </c>
      <c r="B203" s="197" t="s">
        <v>748</v>
      </c>
      <c r="C203" s="197" t="s">
        <v>734</v>
      </c>
      <c r="D203" s="197" t="s">
        <v>752</v>
      </c>
      <c r="E203" s="197" t="s">
        <v>740</v>
      </c>
      <c r="F203" s="199">
        <v>-3014.6252624999997</v>
      </c>
      <c r="G203" s="197">
        <f>'Drop downs XTRA'!$F203*2</f>
        <v>-6029.2505249999995</v>
      </c>
      <c r="H203" s="200">
        <v>42837</v>
      </c>
      <c r="Q203" t="str">
        <f t="shared" si="12"/>
        <v>OK</v>
      </c>
      <c r="R203" t="str">
        <f t="shared" si="13"/>
        <v>OK</v>
      </c>
      <c r="S203" t="str">
        <f t="shared" si="14"/>
        <v>OK</v>
      </c>
      <c r="T203" t="str">
        <f t="shared" si="15"/>
        <v>OK</v>
      </c>
    </row>
    <row r="204" spans="1:20">
      <c r="A204" s="83" t="s">
        <v>758</v>
      </c>
      <c r="B204" s="194" t="s">
        <v>748</v>
      </c>
      <c r="C204" s="194" t="s">
        <v>504</v>
      </c>
      <c r="D204" s="194" t="s">
        <v>492</v>
      </c>
      <c r="E204" s="194" t="s">
        <v>740</v>
      </c>
      <c r="F204" s="195">
        <v>-4253.3563392000005</v>
      </c>
      <c r="G204" s="194">
        <f>'Drop downs XTRA'!$F204*2</f>
        <v>-8506.7126784000011</v>
      </c>
      <c r="H204" s="196">
        <v>42173</v>
      </c>
      <c r="Q204" t="str">
        <f t="shared" si="12"/>
        <v>OK</v>
      </c>
      <c r="R204" t="str">
        <f t="shared" si="13"/>
        <v>OK</v>
      </c>
      <c r="S204" t="str">
        <f t="shared" si="14"/>
        <v>OK</v>
      </c>
      <c r="T204" t="str">
        <f t="shared" si="15"/>
        <v>OK</v>
      </c>
    </row>
    <row r="205" spans="1:20">
      <c r="A205" s="82" t="s">
        <v>759</v>
      </c>
      <c r="B205" s="197" t="s">
        <v>748</v>
      </c>
      <c r="C205" s="197" t="s">
        <v>731</v>
      </c>
      <c r="D205" s="197" t="s">
        <v>754</v>
      </c>
      <c r="E205" s="197" t="s">
        <v>740</v>
      </c>
      <c r="F205" s="199">
        <v>-2972.7955353600018</v>
      </c>
      <c r="G205" s="197">
        <f>'Drop downs XTRA'!$F205*2</f>
        <v>-5945.5910707200037</v>
      </c>
      <c r="H205" s="200">
        <v>42124</v>
      </c>
      <c r="Q205" t="str">
        <f t="shared" si="12"/>
        <v>OK</v>
      </c>
      <c r="R205" t="str">
        <f t="shared" si="13"/>
        <v>OK</v>
      </c>
      <c r="S205" t="str">
        <f t="shared" si="14"/>
        <v>OK</v>
      </c>
      <c r="T205" t="str">
        <f t="shared" si="15"/>
        <v>OK</v>
      </c>
    </row>
    <row r="206" spans="1:20">
      <c r="A206" s="83" t="s">
        <v>756</v>
      </c>
      <c r="B206" s="194" t="s">
        <v>744</v>
      </c>
      <c r="C206" s="194" t="s">
        <v>731</v>
      </c>
      <c r="D206" s="194" t="s">
        <v>752</v>
      </c>
      <c r="E206" s="194" t="s">
        <v>740</v>
      </c>
      <c r="F206" s="195">
        <v>-9540.7976663999998</v>
      </c>
      <c r="G206" s="194">
        <f>'Drop downs XTRA'!$F206*2</f>
        <v>-19081.5953328</v>
      </c>
      <c r="H206" s="196">
        <v>42441</v>
      </c>
      <c r="Q206" t="str">
        <f t="shared" si="12"/>
        <v>OK</v>
      </c>
      <c r="R206" t="str">
        <f t="shared" si="13"/>
        <v>OK</v>
      </c>
      <c r="S206" t="str">
        <f t="shared" si="14"/>
        <v>OK</v>
      </c>
      <c r="T206" t="str">
        <f t="shared" si="15"/>
        <v>OK</v>
      </c>
    </row>
    <row r="207" spans="1:20">
      <c r="A207" s="82" t="s">
        <v>757</v>
      </c>
      <c r="B207" s="197" t="s">
        <v>744</v>
      </c>
      <c r="C207" s="197" t="s">
        <v>502</v>
      </c>
      <c r="D207" s="197" t="s">
        <v>732</v>
      </c>
      <c r="E207" s="197" t="s">
        <v>740</v>
      </c>
      <c r="F207" s="199">
        <v>-4184.7120000000004</v>
      </c>
      <c r="G207" s="197">
        <f>'Drop downs XTRA'!$F207*2</f>
        <v>-8369.4240000000009</v>
      </c>
      <c r="H207" s="200">
        <v>42792</v>
      </c>
      <c r="Q207" t="str">
        <f t="shared" si="12"/>
        <v>OK</v>
      </c>
      <c r="R207" t="str">
        <f t="shared" si="13"/>
        <v>OK</v>
      </c>
      <c r="S207" t="str">
        <f t="shared" si="14"/>
        <v>OK</v>
      </c>
      <c r="T207" t="str">
        <f t="shared" si="15"/>
        <v>OK</v>
      </c>
    </row>
    <row r="208" spans="1:20">
      <c r="A208" s="83" t="s">
        <v>758</v>
      </c>
      <c r="B208" s="194" t="s">
        <v>744</v>
      </c>
      <c r="C208" s="194" t="s">
        <v>743</v>
      </c>
      <c r="D208" s="194" t="s">
        <v>732</v>
      </c>
      <c r="E208" s="194" t="s">
        <v>740</v>
      </c>
      <c r="F208" s="195">
        <v>-5740.5263328000001</v>
      </c>
      <c r="G208" s="194">
        <f>'Drop downs XTRA'!$F208*2</f>
        <v>-11481.0526656</v>
      </c>
      <c r="H208" s="196">
        <v>42042</v>
      </c>
      <c r="Q208" t="str">
        <f t="shared" si="12"/>
        <v>OK</v>
      </c>
      <c r="R208" t="str">
        <f t="shared" si="13"/>
        <v>OK</v>
      </c>
      <c r="S208" t="str">
        <f t="shared" si="14"/>
        <v>OK</v>
      </c>
      <c r="T208" t="str">
        <f t="shared" si="15"/>
        <v>OK</v>
      </c>
    </row>
    <row r="209" spans="1:20">
      <c r="A209" s="82" t="s">
        <v>759</v>
      </c>
      <c r="B209" s="197" t="s">
        <v>744</v>
      </c>
      <c r="C209" s="197" t="s">
        <v>731</v>
      </c>
      <c r="D209" s="197" t="s">
        <v>752</v>
      </c>
      <c r="E209" s="197" t="s">
        <v>740</v>
      </c>
      <c r="F209" s="199">
        <v>-3256.6793011200016</v>
      </c>
      <c r="G209" s="197">
        <f>'Drop downs XTRA'!$F209*2</f>
        <v>-6513.3586022400032</v>
      </c>
      <c r="H209" s="200">
        <v>42686</v>
      </c>
      <c r="Q209" t="str">
        <f t="shared" si="12"/>
        <v>OK</v>
      </c>
      <c r="R209" t="str">
        <f t="shared" si="13"/>
        <v>OK</v>
      </c>
      <c r="S209" t="str">
        <f t="shared" si="14"/>
        <v>OK</v>
      </c>
      <c r="T209" t="str">
        <f t="shared" si="15"/>
        <v>OK</v>
      </c>
    </row>
    <row r="210" spans="1:20">
      <c r="A210" s="83" t="s">
        <v>756</v>
      </c>
      <c r="B210" s="194" t="s">
        <v>738</v>
      </c>
      <c r="C210" s="194" t="s">
        <v>504</v>
      </c>
      <c r="D210" s="194" t="s">
        <v>492</v>
      </c>
      <c r="E210" s="194" t="s">
        <v>740</v>
      </c>
      <c r="F210" s="195">
        <v>-8603.3727936000014</v>
      </c>
      <c r="G210" s="194">
        <f>'Drop downs XTRA'!$F210*2</f>
        <v>-17206.745587200003</v>
      </c>
      <c r="H210" s="196">
        <v>42072</v>
      </c>
      <c r="Q210" t="str">
        <f t="shared" si="12"/>
        <v>OK</v>
      </c>
      <c r="R210" t="str">
        <f t="shared" si="13"/>
        <v>OK</v>
      </c>
      <c r="S210" t="str">
        <f t="shared" si="14"/>
        <v>OK</v>
      </c>
      <c r="T210" t="str">
        <f t="shared" si="15"/>
        <v>OK</v>
      </c>
    </row>
    <row r="211" spans="1:20">
      <c r="A211" s="82" t="s">
        <v>757</v>
      </c>
      <c r="B211" s="197" t="s">
        <v>738</v>
      </c>
      <c r="C211" s="197" t="s">
        <v>502</v>
      </c>
      <c r="D211" s="197" t="s">
        <v>491</v>
      </c>
      <c r="E211" s="197" t="s">
        <v>740</v>
      </c>
      <c r="F211" s="199">
        <v>-3572.8892000000001</v>
      </c>
      <c r="G211" s="197">
        <f>'Drop downs XTRA'!$F211*2</f>
        <v>-7145.7784000000001</v>
      </c>
      <c r="H211" s="200">
        <v>42356</v>
      </c>
      <c r="Q211" t="str">
        <f t="shared" si="12"/>
        <v>OK</v>
      </c>
      <c r="R211" t="str">
        <f t="shared" si="13"/>
        <v>OK</v>
      </c>
      <c r="S211" t="str">
        <f t="shared" si="14"/>
        <v>OK</v>
      </c>
      <c r="T211" t="str">
        <f t="shared" si="15"/>
        <v>OK</v>
      </c>
    </row>
    <row r="212" spans="1:20">
      <c r="A212" s="83" t="s">
        <v>758</v>
      </c>
      <c r="B212" s="194" t="s">
        <v>738</v>
      </c>
      <c r="C212" s="194" t="s">
        <v>743</v>
      </c>
      <c r="D212" s="194" t="s">
        <v>754</v>
      </c>
      <c r="E212" s="194" t="s">
        <v>740</v>
      </c>
      <c r="F212" s="195">
        <v>-6090.8108800000009</v>
      </c>
      <c r="G212" s="194">
        <f>'Drop downs XTRA'!$F212*2</f>
        <v>-12181.621760000002</v>
      </c>
      <c r="H212" s="196">
        <v>42760</v>
      </c>
      <c r="Q212" t="str">
        <f t="shared" si="12"/>
        <v>OK</v>
      </c>
      <c r="R212" t="str">
        <f t="shared" si="13"/>
        <v>OK</v>
      </c>
      <c r="S212" t="str">
        <f t="shared" si="14"/>
        <v>OK</v>
      </c>
      <c r="T212" t="str">
        <f t="shared" si="15"/>
        <v>OK</v>
      </c>
    </row>
    <row r="213" spans="1:20">
      <c r="A213" s="82" t="s">
        <v>759</v>
      </c>
      <c r="B213" s="197" t="s">
        <v>738</v>
      </c>
      <c r="C213" s="197" t="s">
        <v>750</v>
      </c>
      <c r="D213" s="197" t="s">
        <v>491</v>
      </c>
      <c r="E213" s="197" t="s">
        <v>740</v>
      </c>
      <c r="F213" s="199">
        <v>-3957.9350630400004</v>
      </c>
      <c r="G213" s="197">
        <f>'Drop downs XTRA'!$F213*2</f>
        <v>-7915.8701260800008</v>
      </c>
      <c r="H213" s="200">
        <v>42968</v>
      </c>
      <c r="Q213" t="str">
        <f t="shared" si="12"/>
        <v>OK</v>
      </c>
      <c r="R213" t="str">
        <f t="shared" si="13"/>
        <v>OK</v>
      </c>
      <c r="S213" t="str">
        <f t="shared" si="14"/>
        <v>OK</v>
      </c>
      <c r="T213" t="str">
        <f t="shared" si="15"/>
        <v>OK</v>
      </c>
    </row>
    <row r="214" spans="1:20">
      <c r="A214" s="83" t="s">
        <v>760</v>
      </c>
      <c r="B214" s="194" t="s">
        <v>738</v>
      </c>
      <c r="C214" s="194" t="s">
        <v>753</v>
      </c>
      <c r="D214" s="194" t="s">
        <v>753</v>
      </c>
      <c r="E214" s="194" t="s">
        <v>745</v>
      </c>
      <c r="F214" s="195">
        <v>-6777.8779200000026</v>
      </c>
      <c r="G214" s="194">
        <f>'Drop downs XTRA'!$F214*2</f>
        <v>-13555.755840000005</v>
      </c>
      <c r="H214" s="196">
        <v>42043</v>
      </c>
      <c r="Q214" t="str">
        <f t="shared" si="12"/>
        <v>OK</v>
      </c>
      <c r="R214" t="str">
        <f t="shared" si="13"/>
        <v>OK</v>
      </c>
      <c r="S214" t="str">
        <f t="shared" si="14"/>
        <v>OK</v>
      </c>
      <c r="T214" t="str">
        <f t="shared" si="15"/>
        <v>OK</v>
      </c>
    </row>
    <row r="215" spans="1:20">
      <c r="A215" s="82" t="s">
        <v>39</v>
      </c>
      <c r="B215" s="197" t="s">
        <v>738</v>
      </c>
      <c r="C215" s="197" t="s">
        <v>753</v>
      </c>
      <c r="D215" s="197" t="s">
        <v>753</v>
      </c>
      <c r="E215" s="197" t="s">
        <v>745</v>
      </c>
      <c r="F215" s="199">
        <v>-3840.9997500000009</v>
      </c>
      <c r="G215" s="197">
        <f>'Drop downs XTRA'!$F215*2</f>
        <v>-7681.9995000000017</v>
      </c>
      <c r="H215" s="200">
        <v>42195</v>
      </c>
      <c r="Q215" t="str">
        <f t="shared" si="12"/>
        <v>OK</v>
      </c>
      <c r="R215" t="str">
        <f t="shared" si="13"/>
        <v>OK</v>
      </c>
      <c r="S215" t="str">
        <f t="shared" si="14"/>
        <v>OK</v>
      </c>
      <c r="T215" t="str">
        <f t="shared" si="15"/>
        <v>OK</v>
      </c>
    </row>
    <row r="216" spans="1:20">
      <c r="A216" s="83" t="s">
        <v>761</v>
      </c>
      <c r="B216" s="194" t="s">
        <v>738</v>
      </c>
      <c r="C216" s="194" t="s">
        <v>753</v>
      </c>
      <c r="D216" s="194" t="s">
        <v>753</v>
      </c>
      <c r="E216" s="194" t="s">
        <v>745</v>
      </c>
      <c r="F216" s="195">
        <v>-941.1840000000002</v>
      </c>
      <c r="G216" s="194">
        <f>'Drop downs XTRA'!$F216*2</f>
        <v>-1882.3680000000004</v>
      </c>
      <c r="H216" s="196">
        <v>42822</v>
      </c>
      <c r="Q216" t="str">
        <f t="shared" si="12"/>
        <v>OK</v>
      </c>
      <c r="R216" t="str">
        <f t="shared" si="13"/>
        <v>OK</v>
      </c>
      <c r="S216" t="str">
        <f t="shared" si="14"/>
        <v>OK</v>
      </c>
      <c r="T216" t="str">
        <f t="shared" si="15"/>
        <v>OK</v>
      </c>
    </row>
    <row r="217" spans="1:20">
      <c r="A217" s="82" t="s">
        <v>309</v>
      </c>
      <c r="B217" s="197" t="s">
        <v>738</v>
      </c>
      <c r="C217" s="197" t="s">
        <v>753</v>
      </c>
      <c r="D217" s="197" t="s">
        <v>753</v>
      </c>
      <c r="E217" s="197" t="s">
        <v>745</v>
      </c>
      <c r="F217" s="199">
        <v>-1716.1760951999995</v>
      </c>
      <c r="G217" s="197">
        <f>'Drop downs XTRA'!$F217*2</f>
        <v>-3432.352190399999</v>
      </c>
      <c r="H217" s="200">
        <v>42523</v>
      </c>
      <c r="Q217" t="str">
        <f t="shared" si="12"/>
        <v>OK</v>
      </c>
      <c r="R217" t="str">
        <f t="shared" si="13"/>
        <v>OK</v>
      </c>
      <c r="S217" t="str">
        <f t="shared" si="14"/>
        <v>OK</v>
      </c>
      <c r="T217" t="str">
        <f t="shared" si="15"/>
        <v>OK</v>
      </c>
    </row>
    <row r="218" spans="1:20">
      <c r="A218" s="83" t="s">
        <v>601</v>
      </c>
      <c r="B218" s="194" t="s">
        <v>738</v>
      </c>
      <c r="C218" s="194" t="s">
        <v>753</v>
      </c>
      <c r="D218" s="194" t="s">
        <v>753</v>
      </c>
      <c r="E218" s="194" t="s">
        <v>745</v>
      </c>
      <c r="F218" s="195">
        <v>-1372.8960000000004</v>
      </c>
      <c r="G218" s="194">
        <f>'Drop downs XTRA'!$F218*2</f>
        <v>-2745.7920000000008</v>
      </c>
      <c r="H218" s="196">
        <v>42453</v>
      </c>
      <c r="Q218" t="str">
        <f t="shared" si="12"/>
        <v>OK</v>
      </c>
      <c r="R218" t="str">
        <f t="shared" si="13"/>
        <v>OK</v>
      </c>
      <c r="S218" t="str">
        <f t="shared" si="14"/>
        <v>OK</v>
      </c>
      <c r="T218" t="str">
        <f t="shared" si="15"/>
        <v>OK</v>
      </c>
    </row>
    <row r="219" spans="1:20">
      <c r="A219" s="82" t="s">
        <v>762</v>
      </c>
      <c r="B219" s="197" t="s">
        <v>738</v>
      </c>
      <c r="C219" s="197" t="s">
        <v>753</v>
      </c>
      <c r="D219" s="197" t="s">
        <v>753</v>
      </c>
      <c r="E219" s="197" t="s">
        <v>745</v>
      </c>
      <c r="F219" s="199">
        <v>-1411.1999999999998</v>
      </c>
      <c r="G219" s="197">
        <f>'Drop downs XTRA'!$F219*2</f>
        <v>-2822.3999999999996</v>
      </c>
      <c r="H219" s="200">
        <v>42249</v>
      </c>
      <c r="Q219" t="str">
        <f t="shared" si="12"/>
        <v>OK</v>
      </c>
      <c r="R219" t="str">
        <f t="shared" si="13"/>
        <v>OK</v>
      </c>
      <c r="S219" t="str">
        <f t="shared" si="14"/>
        <v>OK</v>
      </c>
      <c r="T219" t="str">
        <f t="shared" si="15"/>
        <v>OK</v>
      </c>
    </row>
    <row r="220" spans="1:20">
      <c r="A220" s="83" t="s">
        <v>763</v>
      </c>
      <c r="B220" s="194" t="s">
        <v>738</v>
      </c>
      <c r="C220" s="194" t="s">
        <v>753</v>
      </c>
      <c r="D220" s="194" t="s">
        <v>753</v>
      </c>
      <c r="E220" s="194" t="s">
        <v>745</v>
      </c>
      <c r="F220" s="195">
        <v>-1981.3701599999999</v>
      </c>
      <c r="G220" s="194">
        <f>'Drop downs XTRA'!$F220*2</f>
        <v>-3962.7403199999999</v>
      </c>
      <c r="H220" s="196">
        <v>42974</v>
      </c>
      <c r="Q220" t="str">
        <f t="shared" si="12"/>
        <v>OK</v>
      </c>
      <c r="R220" t="str">
        <f t="shared" si="13"/>
        <v>OK</v>
      </c>
      <c r="S220" t="str">
        <f t="shared" si="14"/>
        <v>OK</v>
      </c>
      <c r="T220" t="str">
        <f t="shared" si="15"/>
        <v>OK</v>
      </c>
    </row>
    <row r="221" spans="1:20">
      <c r="A221" s="82" t="s">
        <v>764</v>
      </c>
      <c r="B221" s="197" t="s">
        <v>738</v>
      </c>
      <c r="C221" s="197" t="s">
        <v>753</v>
      </c>
      <c r="D221" s="197" t="s">
        <v>753</v>
      </c>
      <c r="E221" s="197" t="s">
        <v>745</v>
      </c>
      <c r="F221" s="199">
        <v>-1331.607106872</v>
      </c>
      <c r="G221" s="197">
        <f>'Drop downs XTRA'!$F221*2</f>
        <v>-2663.2142137440001</v>
      </c>
      <c r="H221" s="200">
        <v>42092</v>
      </c>
      <c r="Q221" t="str">
        <f t="shared" si="12"/>
        <v>OK</v>
      </c>
      <c r="R221" t="str">
        <f t="shared" si="13"/>
        <v>OK</v>
      </c>
      <c r="S221" t="str">
        <f t="shared" si="14"/>
        <v>OK</v>
      </c>
      <c r="T221" t="str">
        <f t="shared" si="15"/>
        <v>OK</v>
      </c>
    </row>
    <row r="222" spans="1:20">
      <c r="A222" s="83" t="s">
        <v>533</v>
      </c>
      <c r="B222" s="194" t="s">
        <v>738</v>
      </c>
      <c r="C222" s="194" t="s">
        <v>753</v>
      </c>
      <c r="D222" s="194" t="s">
        <v>753</v>
      </c>
      <c r="E222" s="194" t="s">
        <v>745</v>
      </c>
      <c r="F222" s="195">
        <v>-2862.576</v>
      </c>
      <c r="G222" s="194">
        <f>'Drop downs XTRA'!$F222*2</f>
        <v>-5725.152</v>
      </c>
      <c r="H222" s="196">
        <v>42515</v>
      </c>
      <c r="Q222" t="str">
        <f t="shared" si="12"/>
        <v>OK</v>
      </c>
      <c r="R222" t="str">
        <f t="shared" si="13"/>
        <v>OK</v>
      </c>
      <c r="S222" t="str">
        <f t="shared" si="14"/>
        <v>OK</v>
      </c>
      <c r="T222" t="str">
        <f t="shared" si="15"/>
        <v>OK</v>
      </c>
    </row>
    <row r="223" spans="1:20">
      <c r="A223" s="82" t="s">
        <v>760</v>
      </c>
      <c r="B223" s="197" t="s">
        <v>730</v>
      </c>
      <c r="C223" s="197" t="s">
        <v>753</v>
      </c>
      <c r="D223" s="197" t="s">
        <v>753</v>
      </c>
      <c r="E223" s="197" t="s">
        <v>745</v>
      </c>
      <c r="F223" s="199">
        <v>-6473.4516000000031</v>
      </c>
      <c r="G223" s="197">
        <f>'Drop downs XTRA'!$F223*2</f>
        <v>-12946.903200000006</v>
      </c>
      <c r="H223" s="200">
        <v>42502</v>
      </c>
      <c r="Q223" t="str">
        <f t="shared" si="12"/>
        <v>OK</v>
      </c>
      <c r="R223" t="str">
        <f t="shared" si="13"/>
        <v>OK</v>
      </c>
      <c r="S223" t="str">
        <f t="shared" si="14"/>
        <v>OK</v>
      </c>
      <c r="T223" t="str">
        <f t="shared" si="15"/>
        <v>OK</v>
      </c>
    </row>
    <row r="224" spans="1:20">
      <c r="A224" s="83" t="s">
        <v>39</v>
      </c>
      <c r="B224" s="194" t="s">
        <v>730</v>
      </c>
      <c r="C224" s="194" t="s">
        <v>753</v>
      </c>
      <c r="D224" s="194" t="s">
        <v>753</v>
      </c>
      <c r="E224" s="194" t="s">
        <v>745</v>
      </c>
      <c r="F224" s="195">
        <v>-3901.9680000000008</v>
      </c>
      <c r="G224" s="194">
        <f>'Drop downs XTRA'!$F224*2</f>
        <v>-7803.9360000000015</v>
      </c>
      <c r="H224" s="196">
        <v>42463</v>
      </c>
      <c r="Q224" t="str">
        <f t="shared" si="12"/>
        <v>OK</v>
      </c>
      <c r="R224" t="str">
        <f t="shared" si="13"/>
        <v>OK</v>
      </c>
      <c r="S224" t="str">
        <f t="shared" si="14"/>
        <v>OK</v>
      </c>
      <c r="T224" t="str">
        <f t="shared" si="15"/>
        <v>OK</v>
      </c>
    </row>
    <row r="225" spans="1:20">
      <c r="A225" s="82" t="s">
        <v>761</v>
      </c>
      <c r="B225" s="197" t="s">
        <v>730</v>
      </c>
      <c r="C225" s="197" t="s">
        <v>753</v>
      </c>
      <c r="D225" s="197" t="s">
        <v>753</v>
      </c>
      <c r="E225" s="197" t="s">
        <v>745</v>
      </c>
      <c r="F225" s="199">
        <v>-798.76800000000003</v>
      </c>
      <c r="G225" s="197">
        <f>'Drop downs XTRA'!$F225*2</f>
        <v>-1597.5360000000001</v>
      </c>
      <c r="H225" s="200">
        <v>42351</v>
      </c>
      <c r="Q225" t="str">
        <f t="shared" si="12"/>
        <v>OK</v>
      </c>
      <c r="R225" t="str">
        <f t="shared" si="13"/>
        <v>OK</v>
      </c>
      <c r="S225" t="str">
        <f t="shared" si="14"/>
        <v>OK</v>
      </c>
      <c r="T225" t="str">
        <f t="shared" si="15"/>
        <v>OK</v>
      </c>
    </row>
    <row r="226" spans="1:20">
      <c r="A226" s="83" t="s">
        <v>309</v>
      </c>
      <c r="B226" s="194" t="s">
        <v>730</v>
      </c>
      <c r="C226" s="194" t="s">
        <v>753</v>
      </c>
      <c r="D226" s="194" t="s">
        <v>753</v>
      </c>
      <c r="E226" s="194" t="s">
        <v>745</v>
      </c>
      <c r="F226" s="195">
        <v>-2102.2674551999994</v>
      </c>
      <c r="G226" s="194">
        <f>'Drop downs XTRA'!$F226*2</f>
        <v>-4204.5349103999988</v>
      </c>
      <c r="H226" s="196">
        <v>42948</v>
      </c>
      <c r="Q226" t="str">
        <f t="shared" si="12"/>
        <v>OK</v>
      </c>
      <c r="R226" t="str">
        <f t="shared" si="13"/>
        <v>OK</v>
      </c>
      <c r="S226" t="str">
        <f t="shared" si="14"/>
        <v>OK</v>
      </c>
      <c r="T226" t="str">
        <f t="shared" si="15"/>
        <v>OK</v>
      </c>
    </row>
    <row r="227" spans="1:20">
      <c r="A227" s="82" t="s">
        <v>601</v>
      </c>
      <c r="B227" s="197" t="s">
        <v>730</v>
      </c>
      <c r="C227" s="197" t="s">
        <v>753</v>
      </c>
      <c r="D227" s="197" t="s">
        <v>753</v>
      </c>
      <c r="E227" s="197" t="s">
        <v>745</v>
      </c>
      <c r="F227" s="199">
        <v>-1483.2720000000006</v>
      </c>
      <c r="G227" s="197">
        <f>'Drop downs XTRA'!$F227*2</f>
        <v>-2966.5440000000012</v>
      </c>
      <c r="H227" s="200">
        <v>42239</v>
      </c>
      <c r="Q227" t="str">
        <f t="shared" si="12"/>
        <v>OK</v>
      </c>
      <c r="R227" t="str">
        <f t="shared" si="13"/>
        <v>OK</v>
      </c>
      <c r="S227" t="str">
        <f t="shared" si="14"/>
        <v>OK</v>
      </c>
      <c r="T227" t="str">
        <f t="shared" si="15"/>
        <v>OK</v>
      </c>
    </row>
    <row r="228" spans="1:20">
      <c r="A228" s="83" t="s">
        <v>762</v>
      </c>
      <c r="B228" s="194" t="s">
        <v>730</v>
      </c>
      <c r="C228" s="194" t="s">
        <v>753</v>
      </c>
      <c r="D228" s="194" t="s">
        <v>753</v>
      </c>
      <c r="E228" s="194" t="s">
        <v>745</v>
      </c>
      <c r="F228" s="195">
        <v>-1136.576</v>
      </c>
      <c r="G228" s="194">
        <f>'Drop downs XTRA'!$F228*2</f>
        <v>-2273.152</v>
      </c>
      <c r="H228" s="196">
        <v>42490</v>
      </c>
      <c r="Q228" t="str">
        <f t="shared" si="12"/>
        <v>OK</v>
      </c>
      <c r="R228" t="str">
        <f t="shared" si="13"/>
        <v>OK</v>
      </c>
      <c r="S228" t="str">
        <f t="shared" si="14"/>
        <v>OK</v>
      </c>
      <c r="T228" t="str">
        <f t="shared" si="15"/>
        <v>OK</v>
      </c>
    </row>
    <row r="229" spans="1:20">
      <c r="A229" s="82" t="s">
        <v>763</v>
      </c>
      <c r="B229" s="197" t="s">
        <v>730</v>
      </c>
      <c r="C229" s="197" t="s">
        <v>753</v>
      </c>
      <c r="D229" s="197" t="s">
        <v>753</v>
      </c>
      <c r="E229" s="197" t="s">
        <v>745</v>
      </c>
      <c r="F229" s="199">
        <v>-2242.5984000000003</v>
      </c>
      <c r="G229" s="197">
        <f>'Drop downs XTRA'!$F229*2</f>
        <v>-4485.1968000000006</v>
      </c>
      <c r="H229" s="200">
        <v>42058</v>
      </c>
      <c r="Q229" t="str">
        <f t="shared" si="12"/>
        <v>OK</v>
      </c>
      <c r="R229" t="str">
        <f t="shared" si="13"/>
        <v>OK</v>
      </c>
      <c r="S229" t="str">
        <f t="shared" si="14"/>
        <v>OK</v>
      </c>
      <c r="T229" t="str">
        <f t="shared" si="15"/>
        <v>OK</v>
      </c>
    </row>
    <row r="230" spans="1:20">
      <c r="A230" s="83" t="s">
        <v>764</v>
      </c>
      <c r="B230" s="194" t="s">
        <v>730</v>
      </c>
      <c r="C230" s="194" t="s">
        <v>753</v>
      </c>
      <c r="D230" s="194" t="s">
        <v>753</v>
      </c>
      <c r="E230" s="194" t="s">
        <v>745</v>
      </c>
      <c r="F230" s="195">
        <v>-1931.6582438400001</v>
      </c>
      <c r="G230" s="194">
        <f>'Drop downs XTRA'!$F230*2</f>
        <v>-3863.3164876800001</v>
      </c>
      <c r="H230" s="196">
        <v>42817</v>
      </c>
      <c r="Q230" t="str">
        <f t="shared" si="12"/>
        <v>OK</v>
      </c>
      <c r="R230" t="str">
        <f t="shared" si="13"/>
        <v>OK</v>
      </c>
      <c r="S230" t="str">
        <f t="shared" si="14"/>
        <v>OK</v>
      </c>
      <c r="T230" t="str">
        <f t="shared" si="15"/>
        <v>OK</v>
      </c>
    </row>
    <row r="231" spans="1:20">
      <c r="A231" s="82" t="s">
        <v>533</v>
      </c>
      <c r="B231" s="197" t="s">
        <v>730</v>
      </c>
      <c r="C231" s="197" t="s">
        <v>753</v>
      </c>
      <c r="D231" s="197" t="s">
        <v>753</v>
      </c>
      <c r="E231" s="197" t="s">
        <v>745</v>
      </c>
      <c r="F231" s="199">
        <v>-2686.4459999999999</v>
      </c>
      <c r="G231" s="197">
        <f>'Drop downs XTRA'!$F231*2</f>
        <v>-5372.8919999999998</v>
      </c>
      <c r="H231" s="200">
        <v>42465</v>
      </c>
      <c r="Q231" t="str">
        <f t="shared" si="12"/>
        <v>OK</v>
      </c>
      <c r="R231" t="str">
        <f t="shared" si="13"/>
        <v>OK</v>
      </c>
      <c r="S231" t="str">
        <f t="shared" si="14"/>
        <v>OK</v>
      </c>
      <c r="T231" t="str">
        <f t="shared" si="15"/>
        <v>OK</v>
      </c>
    </row>
    <row r="232" spans="1:20">
      <c r="A232" s="83" t="s">
        <v>760</v>
      </c>
      <c r="B232" s="194" t="s">
        <v>738</v>
      </c>
      <c r="C232" s="194" t="s">
        <v>753</v>
      </c>
      <c r="D232" s="194" t="s">
        <v>753</v>
      </c>
      <c r="E232" s="194" t="s">
        <v>745</v>
      </c>
      <c r="F232" s="195">
        <v>-8939.1490650000014</v>
      </c>
      <c r="G232" s="194">
        <f>'Drop downs XTRA'!$F232*2</f>
        <v>-17878.298130000003</v>
      </c>
      <c r="H232" s="196">
        <v>42997</v>
      </c>
      <c r="Q232" t="str">
        <f t="shared" si="12"/>
        <v>OK</v>
      </c>
      <c r="R232" t="str">
        <f t="shared" si="13"/>
        <v>OK</v>
      </c>
      <c r="S232" t="str">
        <f t="shared" si="14"/>
        <v>OK</v>
      </c>
      <c r="T232" t="str">
        <f t="shared" si="15"/>
        <v>OK</v>
      </c>
    </row>
    <row r="233" spans="1:20">
      <c r="A233" s="82" t="s">
        <v>39</v>
      </c>
      <c r="B233" s="197" t="s">
        <v>738</v>
      </c>
      <c r="C233" s="197" t="s">
        <v>753</v>
      </c>
      <c r="D233" s="197" t="s">
        <v>753</v>
      </c>
      <c r="E233" s="197" t="s">
        <v>745</v>
      </c>
      <c r="F233" s="199">
        <v>-4938.4282500000018</v>
      </c>
      <c r="G233" s="197">
        <f>'Drop downs XTRA'!$F233*2</f>
        <v>-9876.8565000000035</v>
      </c>
      <c r="H233" s="200">
        <v>42291</v>
      </c>
      <c r="Q233" t="str">
        <f t="shared" si="12"/>
        <v>OK</v>
      </c>
      <c r="R233" t="str">
        <f t="shared" si="13"/>
        <v>OK</v>
      </c>
      <c r="S233" t="str">
        <f t="shared" si="14"/>
        <v>OK</v>
      </c>
      <c r="T233" t="str">
        <f t="shared" si="15"/>
        <v>OK</v>
      </c>
    </row>
    <row r="234" spans="1:20">
      <c r="A234" s="83" t="s">
        <v>761</v>
      </c>
      <c r="B234" s="194" t="s">
        <v>738</v>
      </c>
      <c r="C234" s="194" t="s">
        <v>753</v>
      </c>
      <c r="D234" s="194" t="s">
        <v>753</v>
      </c>
      <c r="E234" s="194" t="s">
        <v>745</v>
      </c>
      <c r="F234" s="195">
        <v>-1529.28</v>
      </c>
      <c r="G234" s="194">
        <f>'Drop downs XTRA'!$F234*2</f>
        <v>-3058.56</v>
      </c>
      <c r="H234" s="196">
        <v>42752</v>
      </c>
      <c r="Q234" t="str">
        <f t="shared" si="12"/>
        <v>OK</v>
      </c>
      <c r="R234" t="str">
        <f t="shared" si="13"/>
        <v>OK</v>
      </c>
      <c r="S234" t="str">
        <f t="shared" si="14"/>
        <v>OK</v>
      </c>
      <c r="T234" t="str">
        <f t="shared" si="15"/>
        <v>OK</v>
      </c>
    </row>
    <row r="235" spans="1:20">
      <c r="A235" s="82" t="s">
        <v>309</v>
      </c>
      <c r="B235" s="197" t="s">
        <v>738</v>
      </c>
      <c r="C235" s="197" t="s">
        <v>753</v>
      </c>
      <c r="D235" s="197" t="s">
        <v>753</v>
      </c>
      <c r="E235" s="197" t="s">
        <v>745</v>
      </c>
      <c r="F235" s="199">
        <v>-2056.247856</v>
      </c>
      <c r="G235" s="197">
        <f>'Drop downs XTRA'!$F235*2</f>
        <v>-4112.4957119999999</v>
      </c>
      <c r="H235" s="200">
        <v>42915</v>
      </c>
      <c r="Q235" t="str">
        <f t="shared" si="12"/>
        <v>OK</v>
      </c>
      <c r="R235" t="str">
        <f t="shared" si="13"/>
        <v>OK</v>
      </c>
      <c r="S235" t="str">
        <f t="shared" si="14"/>
        <v>OK</v>
      </c>
      <c r="T235" t="str">
        <f t="shared" si="15"/>
        <v>OK</v>
      </c>
    </row>
    <row r="236" spans="1:20">
      <c r="A236" s="83" t="s">
        <v>601</v>
      </c>
      <c r="B236" s="194" t="s">
        <v>738</v>
      </c>
      <c r="C236" s="194" t="s">
        <v>753</v>
      </c>
      <c r="D236" s="194" t="s">
        <v>753</v>
      </c>
      <c r="E236" s="194" t="s">
        <v>745</v>
      </c>
      <c r="F236" s="195">
        <v>-1111.5899999999999</v>
      </c>
      <c r="G236" s="194">
        <f>'Drop downs XTRA'!$F236*2</f>
        <v>-2223.1799999999998</v>
      </c>
      <c r="H236" s="196">
        <v>42504</v>
      </c>
      <c r="Q236" t="str">
        <f t="shared" si="12"/>
        <v>OK</v>
      </c>
      <c r="R236" t="str">
        <f t="shared" si="13"/>
        <v>OK</v>
      </c>
      <c r="S236" t="str">
        <f t="shared" si="14"/>
        <v>OK</v>
      </c>
      <c r="T236" t="str">
        <f t="shared" si="15"/>
        <v>OK</v>
      </c>
    </row>
    <row r="237" spans="1:20">
      <c r="A237" s="82" t="s">
        <v>762</v>
      </c>
      <c r="B237" s="197" t="s">
        <v>738</v>
      </c>
      <c r="C237" s="197" t="s">
        <v>753</v>
      </c>
      <c r="D237" s="197" t="s">
        <v>753</v>
      </c>
      <c r="E237" s="197" t="s">
        <v>745</v>
      </c>
      <c r="F237" s="199">
        <v>-1213.6320000000001</v>
      </c>
      <c r="G237" s="197">
        <f>'Drop downs XTRA'!$F237*2</f>
        <v>-2427.2640000000001</v>
      </c>
      <c r="H237" s="200">
        <v>42658</v>
      </c>
      <c r="Q237" t="str">
        <f t="shared" si="12"/>
        <v>OK</v>
      </c>
      <c r="R237" t="str">
        <f t="shared" si="13"/>
        <v>OK</v>
      </c>
      <c r="S237" t="str">
        <f t="shared" si="14"/>
        <v>OK</v>
      </c>
      <c r="T237" t="str">
        <f t="shared" si="15"/>
        <v>OK</v>
      </c>
    </row>
    <row r="238" spans="1:20">
      <c r="A238" s="83" t="s">
        <v>763</v>
      </c>
      <c r="B238" s="194" t="s">
        <v>738</v>
      </c>
      <c r="C238" s="194" t="s">
        <v>753</v>
      </c>
      <c r="D238" s="194" t="s">
        <v>753</v>
      </c>
      <c r="E238" s="194" t="s">
        <v>745</v>
      </c>
      <c r="F238" s="195">
        <v>-1478.4128099999998</v>
      </c>
      <c r="G238" s="194">
        <f>'Drop downs XTRA'!$F238*2</f>
        <v>-2956.8256199999996</v>
      </c>
      <c r="H238" s="196">
        <v>42138</v>
      </c>
      <c r="Q238" t="str">
        <f t="shared" si="12"/>
        <v>OK</v>
      </c>
      <c r="R238" t="str">
        <f t="shared" si="13"/>
        <v>OK</v>
      </c>
      <c r="S238" t="str">
        <f t="shared" si="14"/>
        <v>OK</v>
      </c>
      <c r="T238" t="str">
        <f t="shared" si="15"/>
        <v>OK</v>
      </c>
    </row>
    <row r="239" spans="1:20">
      <c r="A239" s="82" t="s">
        <v>764</v>
      </c>
      <c r="B239" s="197" t="s">
        <v>738</v>
      </c>
      <c r="C239" s="197" t="s">
        <v>753</v>
      </c>
      <c r="D239" s="197" t="s">
        <v>753</v>
      </c>
      <c r="E239" s="197" t="s">
        <v>745</v>
      </c>
      <c r="F239" s="199">
        <v>-2141.5403414880002</v>
      </c>
      <c r="G239" s="197">
        <f>'Drop downs XTRA'!$F239*2</f>
        <v>-4283.0806829760004</v>
      </c>
      <c r="H239" s="200">
        <v>42754</v>
      </c>
      <c r="Q239" t="str">
        <f t="shared" si="12"/>
        <v>OK</v>
      </c>
      <c r="R239" t="str">
        <f t="shared" si="13"/>
        <v>OK</v>
      </c>
      <c r="S239" t="str">
        <f t="shared" si="14"/>
        <v>OK</v>
      </c>
      <c r="T239" t="str">
        <f t="shared" si="15"/>
        <v>OK</v>
      </c>
    </row>
    <row r="240" spans="1:20">
      <c r="A240" s="83" t="s">
        <v>533</v>
      </c>
      <c r="B240" s="194" t="s">
        <v>738</v>
      </c>
      <c r="C240" s="194" t="s">
        <v>753</v>
      </c>
      <c r="D240" s="194" t="s">
        <v>753</v>
      </c>
      <c r="E240" s="194" t="s">
        <v>745</v>
      </c>
      <c r="F240" s="195">
        <v>-1527.6959999999999</v>
      </c>
      <c r="G240" s="194">
        <f>'Drop downs XTRA'!$F240*2</f>
        <v>-3055.3919999999998</v>
      </c>
      <c r="H240" s="196">
        <v>42322</v>
      </c>
      <c r="Q240" t="str">
        <f t="shared" si="12"/>
        <v>OK</v>
      </c>
      <c r="R240" t="str">
        <f t="shared" si="13"/>
        <v>OK</v>
      </c>
      <c r="S240" t="str">
        <f t="shared" si="14"/>
        <v>OK</v>
      </c>
      <c r="T240" t="str">
        <f t="shared" si="15"/>
        <v>OK</v>
      </c>
    </row>
    <row r="241" spans="1:20">
      <c r="A241" s="82" t="s">
        <v>760</v>
      </c>
      <c r="B241" s="197" t="s">
        <v>748</v>
      </c>
      <c r="C241" s="197" t="s">
        <v>753</v>
      </c>
      <c r="D241" s="197" t="s">
        <v>753</v>
      </c>
      <c r="E241" s="197" t="s">
        <v>745</v>
      </c>
      <c r="F241" s="199">
        <v>-10314.877320000003</v>
      </c>
      <c r="G241" s="197">
        <f>'Drop downs XTRA'!$F241*2</f>
        <v>-20629.754640000006</v>
      </c>
      <c r="H241" s="200">
        <v>42974</v>
      </c>
      <c r="Q241" t="str">
        <f t="shared" si="12"/>
        <v>OK</v>
      </c>
      <c r="R241" t="str">
        <f t="shared" si="13"/>
        <v>OK</v>
      </c>
      <c r="S241" t="str">
        <f t="shared" si="14"/>
        <v>OK</v>
      </c>
      <c r="T241" t="str">
        <f t="shared" si="15"/>
        <v>OK</v>
      </c>
    </row>
    <row r="242" spans="1:20">
      <c r="A242" s="83" t="s">
        <v>39</v>
      </c>
      <c r="B242" s="194" t="s">
        <v>748</v>
      </c>
      <c r="C242" s="194" t="s">
        <v>753</v>
      </c>
      <c r="D242" s="194" t="s">
        <v>753</v>
      </c>
      <c r="E242" s="194" t="s">
        <v>745</v>
      </c>
      <c r="F242" s="195">
        <v>-3414.2220000000007</v>
      </c>
      <c r="G242" s="194">
        <f>'Drop downs XTRA'!$F242*2</f>
        <v>-6828.4440000000013</v>
      </c>
      <c r="H242" s="196">
        <v>42973</v>
      </c>
      <c r="Q242" t="str">
        <f t="shared" si="12"/>
        <v>OK</v>
      </c>
      <c r="R242" t="str">
        <f t="shared" si="13"/>
        <v>OK</v>
      </c>
      <c r="S242" t="str">
        <f t="shared" si="14"/>
        <v>OK</v>
      </c>
      <c r="T242" t="str">
        <f t="shared" si="15"/>
        <v>OK</v>
      </c>
    </row>
    <row r="243" spans="1:20">
      <c r="A243" s="82" t="s">
        <v>761</v>
      </c>
      <c r="B243" s="197" t="s">
        <v>748</v>
      </c>
      <c r="C243" s="197" t="s">
        <v>753</v>
      </c>
      <c r="D243" s="197" t="s">
        <v>753</v>
      </c>
      <c r="E243" s="197" t="s">
        <v>745</v>
      </c>
      <c r="F243" s="199">
        <v>-1095.9839999999999</v>
      </c>
      <c r="G243" s="197">
        <f>'Drop downs XTRA'!$F243*2</f>
        <v>-2191.9679999999998</v>
      </c>
      <c r="H243" s="200">
        <v>42627</v>
      </c>
      <c r="Q243" t="str">
        <f t="shared" si="12"/>
        <v>OK</v>
      </c>
      <c r="R243" t="str">
        <f t="shared" si="13"/>
        <v>OK</v>
      </c>
      <c r="S243" t="str">
        <f t="shared" si="14"/>
        <v>OK</v>
      </c>
      <c r="T243" t="str">
        <f t="shared" si="15"/>
        <v>OK</v>
      </c>
    </row>
    <row r="244" spans="1:20">
      <c r="A244" s="83" t="s">
        <v>309</v>
      </c>
      <c r="B244" s="194" t="s">
        <v>748</v>
      </c>
      <c r="C244" s="194" t="s">
        <v>753</v>
      </c>
      <c r="D244" s="194" t="s">
        <v>753</v>
      </c>
      <c r="E244" s="194" t="s">
        <v>745</v>
      </c>
      <c r="F244" s="195">
        <v>-1637.0827200000001</v>
      </c>
      <c r="G244" s="194">
        <f>'Drop downs XTRA'!$F244*2</f>
        <v>-3274.1654400000002</v>
      </c>
      <c r="H244" s="196">
        <v>42243</v>
      </c>
      <c r="Q244" t="str">
        <f t="shared" si="12"/>
        <v>OK</v>
      </c>
      <c r="R244" t="str">
        <f t="shared" si="13"/>
        <v>OK</v>
      </c>
      <c r="S244" t="str">
        <f t="shared" si="14"/>
        <v>OK</v>
      </c>
      <c r="T244" t="str">
        <f t="shared" si="15"/>
        <v>OK</v>
      </c>
    </row>
    <row r="245" spans="1:20">
      <c r="A245" s="82" t="s">
        <v>601</v>
      </c>
      <c r="B245" s="197" t="s">
        <v>748</v>
      </c>
      <c r="C245" s="197" t="s">
        <v>753</v>
      </c>
      <c r="D245" s="197" t="s">
        <v>753</v>
      </c>
      <c r="E245" s="197" t="s">
        <v>745</v>
      </c>
      <c r="F245" s="199">
        <v>-913.43700000000001</v>
      </c>
      <c r="G245" s="197">
        <f>'Drop downs XTRA'!$F245*2</f>
        <v>-1826.874</v>
      </c>
      <c r="H245" s="200">
        <v>42399</v>
      </c>
      <c r="Q245" t="str">
        <f t="shared" si="12"/>
        <v>OK</v>
      </c>
      <c r="R245" t="str">
        <f t="shared" si="13"/>
        <v>OK</v>
      </c>
      <c r="S245" t="str">
        <f t="shared" si="14"/>
        <v>OK</v>
      </c>
      <c r="T245" t="str">
        <f t="shared" si="15"/>
        <v>OK</v>
      </c>
    </row>
    <row r="246" spans="1:20">
      <c r="A246" s="83" t="s">
        <v>762</v>
      </c>
      <c r="B246" s="194" t="s">
        <v>748</v>
      </c>
      <c r="C246" s="194" t="s">
        <v>753</v>
      </c>
      <c r="D246" s="194" t="s">
        <v>753</v>
      </c>
      <c r="E246" s="194" t="s">
        <v>745</v>
      </c>
      <c r="F246" s="195">
        <v>-924.67200000000003</v>
      </c>
      <c r="G246" s="194">
        <f>'Drop downs XTRA'!$F246*2</f>
        <v>-1849.3440000000001</v>
      </c>
      <c r="H246" s="196">
        <v>42921</v>
      </c>
      <c r="Q246" t="str">
        <f t="shared" si="12"/>
        <v>OK</v>
      </c>
      <c r="R246" t="str">
        <f t="shared" si="13"/>
        <v>OK</v>
      </c>
      <c r="S246" t="str">
        <f t="shared" si="14"/>
        <v>OK</v>
      </c>
      <c r="T246" t="str">
        <f t="shared" si="15"/>
        <v>OK</v>
      </c>
    </row>
    <row r="247" spans="1:20">
      <c r="A247" s="82" t="s">
        <v>763</v>
      </c>
      <c r="B247" s="197" t="s">
        <v>748</v>
      </c>
      <c r="C247" s="197" t="s">
        <v>753</v>
      </c>
      <c r="D247" s="197" t="s">
        <v>753</v>
      </c>
      <c r="E247" s="197" t="s">
        <v>745</v>
      </c>
      <c r="F247" s="199">
        <v>-2199.8822400000004</v>
      </c>
      <c r="G247" s="197">
        <f>'Drop downs XTRA'!$F247*2</f>
        <v>-4399.7644800000007</v>
      </c>
      <c r="H247" s="200">
        <v>42570</v>
      </c>
      <c r="Q247" t="str">
        <f t="shared" si="12"/>
        <v>OK</v>
      </c>
      <c r="R247" t="str">
        <f t="shared" si="13"/>
        <v>OK</v>
      </c>
      <c r="S247" t="str">
        <f t="shared" si="14"/>
        <v>OK</v>
      </c>
      <c r="T247" t="str">
        <f t="shared" si="15"/>
        <v>OK</v>
      </c>
    </row>
    <row r="248" spans="1:20">
      <c r="A248" s="83" t="s">
        <v>764</v>
      </c>
      <c r="B248" s="194" t="s">
        <v>748</v>
      </c>
      <c r="C248" s="194" t="s">
        <v>753</v>
      </c>
      <c r="D248" s="194" t="s">
        <v>753</v>
      </c>
      <c r="E248" s="194" t="s">
        <v>745</v>
      </c>
      <c r="F248" s="195">
        <v>-1148.7469230720001</v>
      </c>
      <c r="G248" s="194">
        <f>'Drop downs XTRA'!$F248*2</f>
        <v>-2297.4938461440001</v>
      </c>
      <c r="H248" s="196">
        <v>42444</v>
      </c>
      <c r="Q248" t="str">
        <f t="shared" si="12"/>
        <v>OK</v>
      </c>
      <c r="R248" t="str">
        <f t="shared" si="13"/>
        <v>OK</v>
      </c>
      <c r="S248" t="str">
        <f t="shared" si="14"/>
        <v>OK</v>
      </c>
      <c r="T248" t="str">
        <f t="shared" si="15"/>
        <v>OK</v>
      </c>
    </row>
    <row r="249" spans="1:20">
      <c r="A249" s="82" t="s">
        <v>533</v>
      </c>
      <c r="B249" s="197" t="s">
        <v>748</v>
      </c>
      <c r="C249" s="197" t="s">
        <v>753</v>
      </c>
      <c r="D249" s="197" t="s">
        <v>753</v>
      </c>
      <c r="E249" s="197" t="s">
        <v>745</v>
      </c>
      <c r="F249" s="199">
        <v>-2188.62</v>
      </c>
      <c r="G249" s="197">
        <f>'Drop downs XTRA'!$F249*2</f>
        <v>-4377.24</v>
      </c>
      <c r="H249" s="200">
        <v>42467</v>
      </c>
      <c r="Q249" t="str">
        <f t="shared" si="12"/>
        <v>OK</v>
      </c>
      <c r="R249" t="str">
        <f t="shared" si="13"/>
        <v>OK</v>
      </c>
      <c r="S249" t="str">
        <f t="shared" si="14"/>
        <v>OK</v>
      </c>
      <c r="T249" t="str">
        <f t="shared" si="15"/>
        <v>OK</v>
      </c>
    </row>
    <row r="250" spans="1:20">
      <c r="A250" s="83" t="s">
        <v>760</v>
      </c>
      <c r="B250" s="194" t="s">
        <v>744</v>
      </c>
      <c r="C250" s="194" t="s">
        <v>753</v>
      </c>
      <c r="D250" s="194" t="s">
        <v>753</v>
      </c>
      <c r="E250" s="194" t="s">
        <v>745</v>
      </c>
      <c r="F250" s="195">
        <v>-6513.9106725000011</v>
      </c>
      <c r="G250" s="194">
        <f>'Drop downs XTRA'!$F250*2</f>
        <v>-13027.821345000002</v>
      </c>
      <c r="H250" s="196">
        <v>42734</v>
      </c>
      <c r="Q250" t="str">
        <f t="shared" si="12"/>
        <v>OK</v>
      </c>
      <c r="R250" t="str">
        <f t="shared" si="13"/>
        <v>OK</v>
      </c>
      <c r="S250" t="str">
        <f t="shared" si="14"/>
        <v>OK</v>
      </c>
      <c r="T250" t="str">
        <f t="shared" si="15"/>
        <v>OK</v>
      </c>
    </row>
    <row r="251" spans="1:20">
      <c r="A251" s="82" t="s">
        <v>39</v>
      </c>
      <c r="B251" s="197" t="s">
        <v>744</v>
      </c>
      <c r="C251" s="197" t="s">
        <v>753</v>
      </c>
      <c r="D251" s="197" t="s">
        <v>753</v>
      </c>
      <c r="E251" s="197" t="s">
        <v>745</v>
      </c>
      <c r="F251" s="199">
        <v>-2194.8570000000004</v>
      </c>
      <c r="G251" s="197">
        <f>'Drop downs XTRA'!$F251*2</f>
        <v>-4389.7140000000009</v>
      </c>
      <c r="H251" s="200">
        <v>42578</v>
      </c>
      <c r="Q251" t="str">
        <f t="shared" si="12"/>
        <v>OK</v>
      </c>
      <c r="R251" t="str">
        <f t="shared" si="13"/>
        <v>OK</v>
      </c>
      <c r="S251" t="str">
        <f t="shared" si="14"/>
        <v>OK</v>
      </c>
      <c r="T251" t="str">
        <f t="shared" si="15"/>
        <v>OK</v>
      </c>
    </row>
    <row r="252" spans="1:20">
      <c r="A252" s="83" t="s">
        <v>761</v>
      </c>
      <c r="B252" s="194" t="s">
        <v>744</v>
      </c>
      <c r="C252" s="194" t="s">
        <v>753</v>
      </c>
      <c r="D252" s="194" t="s">
        <v>753</v>
      </c>
      <c r="E252" s="194" t="s">
        <v>745</v>
      </c>
      <c r="F252" s="195">
        <v>-1338.12</v>
      </c>
      <c r="G252" s="194">
        <f>'Drop downs XTRA'!$F252*2</f>
        <v>-2676.24</v>
      </c>
      <c r="H252" s="196">
        <v>42650</v>
      </c>
      <c r="Q252" t="str">
        <f t="shared" si="12"/>
        <v>OK</v>
      </c>
      <c r="R252" t="str">
        <f t="shared" si="13"/>
        <v>OK</v>
      </c>
      <c r="S252" t="str">
        <f t="shared" si="14"/>
        <v>OK</v>
      </c>
      <c r="T252" t="str">
        <f t="shared" si="15"/>
        <v>OK</v>
      </c>
    </row>
    <row r="253" spans="1:20">
      <c r="A253" s="82" t="s">
        <v>309</v>
      </c>
      <c r="B253" s="197" t="s">
        <v>744</v>
      </c>
      <c r="C253" s="197" t="s">
        <v>753</v>
      </c>
      <c r="D253" s="197" t="s">
        <v>753</v>
      </c>
      <c r="E253" s="197" t="s">
        <v>745</v>
      </c>
      <c r="F253" s="199">
        <v>-1561.5250559999997</v>
      </c>
      <c r="G253" s="197">
        <f>'Drop downs XTRA'!$F253*2</f>
        <v>-3123.0501119999994</v>
      </c>
      <c r="H253" s="200">
        <v>42071</v>
      </c>
      <c r="Q253" t="str">
        <f t="shared" si="12"/>
        <v>OK</v>
      </c>
      <c r="R253" t="str">
        <f t="shared" si="13"/>
        <v>OK</v>
      </c>
      <c r="S253" t="str">
        <f t="shared" si="14"/>
        <v>OK</v>
      </c>
      <c r="T253" t="str">
        <f t="shared" si="15"/>
        <v>OK</v>
      </c>
    </row>
    <row r="254" spans="1:20">
      <c r="A254" s="83" t="s">
        <v>601</v>
      </c>
      <c r="B254" s="194" t="s">
        <v>744</v>
      </c>
      <c r="C254" s="194" t="s">
        <v>753</v>
      </c>
      <c r="D254" s="194" t="s">
        <v>753</v>
      </c>
      <c r="E254" s="194" t="s">
        <v>745</v>
      </c>
      <c r="F254" s="195">
        <v>-1463.4067500000001</v>
      </c>
      <c r="G254" s="194">
        <f>'Drop downs XTRA'!$F254*2</f>
        <v>-2926.8135000000002</v>
      </c>
      <c r="H254" s="196">
        <v>42477</v>
      </c>
      <c r="Q254" t="str">
        <f t="shared" si="12"/>
        <v>OK</v>
      </c>
      <c r="R254" t="str">
        <f t="shared" si="13"/>
        <v>OK</v>
      </c>
      <c r="S254" t="str">
        <f t="shared" si="14"/>
        <v>OK</v>
      </c>
      <c r="T254" t="str">
        <f t="shared" si="15"/>
        <v>OK</v>
      </c>
    </row>
    <row r="255" spans="1:20">
      <c r="A255" s="82" t="s">
        <v>762</v>
      </c>
      <c r="B255" s="197" t="s">
        <v>744</v>
      </c>
      <c r="C255" s="197" t="s">
        <v>753</v>
      </c>
      <c r="D255" s="197" t="s">
        <v>753</v>
      </c>
      <c r="E255" s="197" t="s">
        <v>745</v>
      </c>
      <c r="F255" s="199">
        <v>-1436.5440000000001</v>
      </c>
      <c r="G255" s="197">
        <f>'Drop downs XTRA'!$F255*2</f>
        <v>-2873.0880000000002</v>
      </c>
      <c r="H255" s="200">
        <v>42265</v>
      </c>
      <c r="Q255" t="str">
        <f t="shared" si="12"/>
        <v>OK</v>
      </c>
      <c r="R255" t="str">
        <f t="shared" si="13"/>
        <v>OK</v>
      </c>
      <c r="S255" t="str">
        <f t="shared" si="14"/>
        <v>OK</v>
      </c>
      <c r="T255" t="str">
        <f t="shared" si="15"/>
        <v>OK</v>
      </c>
    </row>
    <row r="256" spans="1:20">
      <c r="A256" s="83" t="s">
        <v>763</v>
      </c>
      <c r="B256" s="194" t="s">
        <v>744</v>
      </c>
      <c r="C256" s="194" t="s">
        <v>753</v>
      </c>
      <c r="D256" s="194" t="s">
        <v>753</v>
      </c>
      <c r="E256" s="194" t="s">
        <v>745</v>
      </c>
      <c r="F256" s="195">
        <v>-1708.8132599999999</v>
      </c>
      <c r="G256" s="194">
        <f>'Drop downs XTRA'!$F256*2</f>
        <v>-3417.6265199999998</v>
      </c>
      <c r="H256" s="196">
        <v>42752</v>
      </c>
      <c r="Q256" t="str">
        <f t="shared" si="12"/>
        <v>OK</v>
      </c>
      <c r="R256" t="str">
        <f t="shared" si="13"/>
        <v>OK</v>
      </c>
      <c r="S256" t="str">
        <f t="shared" si="14"/>
        <v>OK</v>
      </c>
      <c r="T256" t="str">
        <f t="shared" si="15"/>
        <v>OK</v>
      </c>
    </row>
    <row r="257" spans="1:20">
      <c r="A257" s="82" t="s">
        <v>764</v>
      </c>
      <c r="B257" s="197" t="s">
        <v>744</v>
      </c>
      <c r="C257" s="197" t="s">
        <v>753</v>
      </c>
      <c r="D257" s="197" t="s">
        <v>753</v>
      </c>
      <c r="E257" s="197" t="s">
        <v>745</v>
      </c>
      <c r="F257" s="199">
        <v>-1276.6933383119999</v>
      </c>
      <c r="G257" s="197">
        <f>'Drop downs XTRA'!$F257*2</f>
        <v>-2553.3866766239998</v>
      </c>
      <c r="H257" s="200">
        <v>42556</v>
      </c>
      <c r="Q257" t="str">
        <f t="shared" si="12"/>
        <v>OK</v>
      </c>
      <c r="R257" t="str">
        <f t="shared" si="13"/>
        <v>OK</v>
      </c>
      <c r="S257" t="str">
        <f t="shared" si="14"/>
        <v>OK</v>
      </c>
      <c r="T257" t="str">
        <f t="shared" si="15"/>
        <v>OK</v>
      </c>
    </row>
    <row r="258" spans="1:20">
      <c r="A258" s="83" t="s">
        <v>533</v>
      </c>
      <c r="B258" s="194" t="s">
        <v>744</v>
      </c>
      <c r="C258" s="194" t="s">
        <v>753</v>
      </c>
      <c r="D258" s="194" t="s">
        <v>753</v>
      </c>
      <c r="E258" s="194" t="s">
        <v>745</v>
      </c>
      <c r="F258" s="195">
        <v>-1438.2359999999999</v>
      </c>
      <c r="G258" s="194">
        <f>'Drop downs XTRA'!$F258*2</f>
        <v>-2876.4719999999998</v>
      </c>
      <c r="H258" s="196">
        <v>42661</v>
      </c>
      <c r="Q258" t="str">
        <f t="shared" si="12"/>
        <v>OK</v>
      </c>
      <c r="R258" t="str">
        <f t="shared" si="13"/>
        <v>OK</v>
      </c>
      <c r="S258" t="str">
        <f t="shared" si="14"/>
        <v>OK</v>
      </c>
      <c r="T258" t="str">
        <f t="shared" si="15"/>
        <v>OK</v>
      </c>
    </row>
    <row r="259" spans="1:20">
      <c r="A259" s="82" t="s">
        <v>729</v>
      </c>
      <c r="B259" s="197" t="s">
        <v>730</v>
      </c>
      <c r="C259" s="197" t="s">
        <v>731</v>
      </c>
      <c r="D259" s="197" t="s">
        <v>755</v>
      </c>
      <c r="E259" s="197" t="s">
        <v>28</v>
      </c>
      <c r="F259" s="199">
        <v>27288.359351426239</v>
      </c>
      <c r="G259" s="197">
        <f>'Drop downs XTRA'!$F259*2</f>
        <v>54576.718702852479</v>
      </c>
      <c r="H259" s="200">
        <v>42159</v>
      </c>
      <c r="Q259" t="str">
        <f t="shared" si="12"/>
        <v>OK</v>
      </c>
      <c r="R259" t="str">
        <f t="shared" si="13"/>
        <v>OK</v>
      </c>
      <c r="S259" t="str">
        <f t="shared" si="14"/>
        <v>OK</v>
      </c>
      <c r="T259" t="str">
        <f t="shared" si="15"/>
        <v>OK</v>
      </c>
    </row>
    <row r="260" spans="1:20">
      <c r="A260" s="83" t="s">
        <v>735</v>
      </c>
      <c r="B260" s="194" t="s">
        <v>730</v>
      </c>
      <c r="C260" s="194" t="s">
        <v>504</v>
      </c>
      <c r="D260" s="194" t="s">
        <v>754</v>
      </c>
      <c r="E260" s="194" t="s">
        <v>28</v>
      </c>
      <c r="F260" s="195">
        <v>3280.6029441312003</v>
      </c>
      <c r="G260" s="194">
        <f>'Drop downs XTRA'!$F260*2</f>
        <v>6561.2058882624005</v>
      </c>
      <c r="H260" s="196">
        <v>42350</v>
      </c>
      <c r="Q260" t="str">
        <f t="shared" ref="Q260:Q323" si="16">IF(COUNTA(A260:H260)=8,"OK",$Q$3)</f>
        <v>OK</v>
      </c>
      <c r="R260" t="str">
        <f t="shared" ref="R260:R323" si="17">IF(AND(D260="Gov",C260="HP"),$R$3,"OK")</f>
        <v>OK</v>
      </c>
      <c r="S260" t="str">
        <f t="shared" ref="S260:S323" si="18">IF(G260=F260*2,"OK",$S$3)</f>
        <v>OK</v>
      </c>
      <c r="T260" t="str">
        <f t="shared" ref="T260:T323" si="19">IF(AND(E260="Income",F260&lt;=0),$T$3,"OK")</f>
        <v>OK</v>
      </c>
    </row>
    <row r="261" spans="1:20">
      <c r="A261" s="82" t="s">
        <v>741</v>
      </c>
      <c r="B261" s="197" t="s">
        <v>730</v>
      </c>
      <c r="C261" s="197" t="s">
        <v>504</v>
      </c>
      <c r="D261" s="197" t="s">
        <v>754</v>
      </c>
      <c r="E261" s="197" t="s">
        <v>28</v>
      </c>
      <c r="F261" s="199">
        <v>7332.7568095272945</v>
      </c>
      <c r="G261" s="197">
        <f>'Drop downs XTRA'!$F261*2</f>
        <v>14665.513619054589</v>
      </c>
      <c r="H261" s="200">
        <v>42425</v>
      </c>
      <c r="Q261" t="str">
        <f t="shared" si="16"/>
        <v>OK</v>
      </c>
      <c r="R261" t="str">
        <f t="shared" si="17"/>
        <v>OK</v>
      </c>
      <c r="S261" t="str">
        <f t="shared" si="18"/>
        <v>OK</v>
      </c>
      <c r="T261" t="str">
        <f t="shared" si="19"/>
        <v>OK</v>
      </c>
    </row>
    <row r="262" spans="1:20">
      <c r="A262" s="83" t="s">
        <v>746</v>
      </c>
      <c r="B262" s="194" t="s">
        <v>730</v>
      </c>
      <c r="C262" s="194" t="s">
        <v>734</v>
      </c>
      <c r="D262" s="194" t="s">
        <v>494</v>
      </c>
      <c r="E262" s="194" t="s">
        <v>28</v>
      </c>
      <c r="F262" s="195">
        <v>12798.184437514768</v>
      </c>
      <c r="G262" s="194">
        <f>'Drop downs XTRA'!$F262*2</f>
        <v>25596.368875029537</v>
      </c>
      <c r="H262" s="196">
        <v>42107</v>
      </c>
      <c r="Q262" t="str">
        <f t="shared" si="16"/>
        <v>OK</v>
      </c>
      <c r="R262" t="str">
        <f t="shared" si="17"/>
        <v>OK</v>
      </c>
      <c r="S262" t="str">
        <f t="shared" si="18"/>
        <v>OK</v>
      </c>
      <c r="T262" t="str">
        <f t="shared" si="19"/>
        <v>OK</v>
      </c>
    </row>
    <row r="263" spans="1:20">
      <c r="A263" s="82" t="s">
        <v>729</v>
      </c>
      <c r="B263" s="197" t="s">
        <v>738</v>
      </c>
      <c r="C263" s="197" t="s">
        <v>731</v>
      </c>
      <c r="D263" s="197" t="s">
        <v>754</v>
      </c>
      <c r="E263" s="197" t="s">
        <v>28</v>
      </c>
      <c r="F263" s="199">
        <v>20892.058754489994</v>
      </c>
      <c r="G263" s="197">
        <f>'Drop downs XTRA'!$F263*2</f>
        <v>41784.117508979987</v>
      </c>
      <c r="H263" s="200">
        <v>42410</v>
      </c>
      <c r="Q263" t="str">
        <f t="shared" si="16"/>
        <v>OK</v>
      </c>
      <c r="R263" t="str">
        <f t="shared" si="17"/>
        <v>OK</v>
      </c>
      <c r="S263" t="str">
        <f t="shared" si="18"/>
        <v>OK</v>
      </c>
      <c r="T263" t="str">
        <f t="shared" si="19"/>
        <v>OK</v>
      </c>
    </row>
    <row r="264" spans="1:20">
      <c r="A264" s="83" t="s">
        <v>735</v>
      </c>
      <c r="B264" s="194" t="s">
        <v>738</v>
      </c>
      <c r="C264" s="194" t="s">
        <v>731</v>
      </c>
      <c r="D264" s="194" t="s">
        <v>755</v>
      </c>
      <c r="E264" s="194" t="s">
        <v>28</v>
      </c>
      <c r="F264" s="195">
        <v>4467.6696289352394</v>
      </c>
      <c r="G264" s="194">
        <f>'Drop downs XTRA'!$F264*2</f>
        <v>8935.3392578704788</v>
      </c>
      <c r="H264" s="196">
        <v>42118</v>
      </c>
      <c r="Q264" t="str">
        <f t="shared" si="16"/>
        <v>OK</v>
      </c>
      <c r="R264" t="str">
        <f t="shared" si="17"/>
        <v>OK</v>
      </c>
      <c r="S264" t="str">
        <f t="shared" si="18"/>
        <v>OK</v>
      </c>
      <c r="T264" t="str">
        <f t="shared" si="19"/>
        <v>OK</v>
      </c>
    </row>
    <row r="265" spans="1:20">
      <c r="A265" s="82" t="s">
        <v>741</v>
      </c>
      <c r="B265" s="197" t="s">
        <v>738</v>
      </c>
      <c r="C265" s="197" t="s">
        <v>734</v>
      </c>
      <c r="D265" s="197" t="s">
        <v>491</v>
      </c>
      <c r="E265" s="197" t="s">
        <v>28</v>
      </c>
      <c r="F265" s="199">
        <v>8361.9768469248011</v>
      </c>
      <c r="G265" s="197">
        <f>'Drop downs XTRA'!$F265*2</f>
        <v>16723.953693849602</v>
      </c>
      <c r="H265" s="200">
        <v>42002</v>
      </c>
      <c r="Q265" t="str">
        <f t="shared" si="16"/>
        <v>OK</v>
      </c>
      <c r="R265" t="str">
        <f t="shared" si="17"/>
        <v>OK</v>
      </c>
      <c r="S265" t="str">
        <f t="shared" si="18"/>
        <v>OK</v>
      </c>
      <c r="T265" t="str">
        <f t="shared" si="19"/>
        <v>OK</v>
      </c>
    </row>
    <row r="266" spans="1:20">
      <c r="A266" s="83" t="s">
        <v>746</v>
      </c>
      <c r="B266" s="194" t="s">
        <v>738</v>
      </c>
      <c r="C266" s="194" t="s">
        <v>766</v>
      </c>
      <c r="D266" s="194" t="s">
        <v>751</v>
      </c>
      <c r="E266" s="194" t="s">
        <v>28</v>
      </c>
      <c r="F266" s="195">
        <v>12086.478690393786</v>
      </c>
      <c r="G266" s="194">
        <f>'Drop downs XTRA'!$F266*2</f>
        <v>24172.957380787571</v>
      </c>
      <c r="H266" s="196">
        <v>42031</v>
      </c>
      <c r="Q266" t="str">
        <f t="shared" si="16"/>
        <v>OK</v>
      </c>
      <c r="R266" t="str">
        <f t="shared" si="17"/>
        <v>OK</v>
      </c>
      <c r="S266" t="str">
        <f t="shared" si="18"/>
        <v>OK</v>
      </c>
      <c r="T266" t="str">
        <f t="shared" si="19"/>
        <v>OK</v>
      </c>
    </row>
    <row r="267" spans="1:20">
      <c r="A267" s="82" t="s">
        <v>729</v>
      </c>
      <c r="B267" s="197" t="s">
        <v>744</v>
      </c>
      <c r="C267" s="197" t="s">
        <v>504</v>
      </c>
      <c r="D267" s="197" t="s">
        <v>755</v>
      </c>
      <c r="E267" s="197" t="s">
        <v>28</v>
      </c>
      <c r="F267" s="199">
        <v>20586.093465608992</v>
      </c>
      <c r="G267" s="197">
        <f>'Drop downs XTRA'!$F267*2</f>
        <v>41172.186931217984</v>
      </c>
      <c r="H267" s="200">
        <v>42522</v>
      </c>
      <c r="Q267" t="str">
        <f t="shared" si="16"/>
        <v>OK</v>
      </c>
      <c r="R267" t="str">
        <f t="shared" si="17"/>
        <v>OK</v>
      </c>
      <c r="S267" t="str">
        <f t="shared" si="18"/>
        <v>OK</v>
      </c>
      <c r="T267" t="str">
        <f t="shared" si="19"/>
        <v>OK</v>
      </c>
    </row>
    <row r="268" spans="1:20">
      <c r="A268" s="83" t="s">
        <v>735</v>
      </c>
      <c r="B268" s="194" t="s">
        <v>744</v>
      </c>
      <c r="C268" s="194" t="s">
        <v>504</v>
      </c>
      <c r="D268" s="194" t="s">
        <v>751</v>
      </c>
      <c r="E268" s="194" t="s">
        <v>28</v>
      </c>
      <c r="F268" s="195">
        <v>5392.5933220064098</v>
      </c>
      <c r="G268" s="194">
        <f>'Drop downs XTRA'!$F268*2</f>
        <v>10785.18664401282</v>
      </c>
      <c r="H268" s="196">
        <v>42909</v>
      </c>
      <c r="Q268" t="str">
        <f t="shared" si="16"/>
        <v>OK</v>
      </c>
      <c r="R268" t="str">
        <f t="shared" si="17"/>
        <v>OK</v>
      </c>
      <c r="S268" t="str">
        <f t="shared" si="18"/>
        <v>OK</v>
      </c>
      <c r="T268" t="str">
        <f t="shared" si="19"/>
        <v>OK</v>
      </c>
    </row>
    <row r="269" spans="1:20">
      <c r="A269" s="82" t="s">
        <v>741</v>
      </c>
      <c r="B269" s="197" t="s">
        <v>744</v>
      </c>
      <c r="C269" s="197" t="s">
        <v>734</v>
      </c>
      <c r="D269" s="197" t="s">
        <v>491</v>
      </c>
      <c r="E269" s="197" t="s">
        <v>28</v>
      </c>
      <c r="F269" s="199">
        <v>8227.8943910442704</v>
      </c>
      <c r="G269" s="197">
        <f>'Drop downs XTRA'!$F269*2</f>
        <v>16455.788782088541</v>
      </c>
      <c r="H269" s="200">
        <v>42980</v>
      </c>
      <c r="Q269" t="str">
        <f t="shared" si="16"/>
        <v>OK</v>
      </c>
      <c r="R269" t="str">
        <f t="shared" si="17"/>
        <v>OK</v>
      </c>
      <c r="S269" t="str">
        <f t="shared" si="18"/>
        <v>OK</v>
      </c>
      <c r="T269" t="str">
        <f t="shared" si="19"/>
        <v>OK</v>
      </c>
    </row>
    <row r="270" spans="1:20">
      <c r="A270" s="83" t="s">
        <v>746</v>
      </c>
      <c r="B270" s="194" t="s">
        <v>744</v>
      </c>
      <c r="C270" s="194" t="s">
        <v>743</v>
      </c>
      <c r="D270" s="194" t="s">
        <v>752</v>
      </c>
      <c r="E270" s="194" t="s">
        <v>28</v>
      </c>
      <c r="F270" s="195">
        <v>11336.843221335546</v>
      </c>
      <c r="G270" s="194">
        <f>'Drop downs XTRA'!$F270*2</f>
        <v>22673.686442671093</v>
      </c>
      <c r="H270" s="196">
        <v>42685</v>
      </c>
      <c r="Q270" t="str">
        <f t="shared" si="16"/>
        <v>OK</v>
      </c>
      <c r="R270" t="str">
        <f t="shared" si="17"/>
        <v>OK</v>
      </c>
      <c r="S270" t="str">
        <f t="shared" si="18"/>
        <v>OK</v>
      </c>
      <c r="T270" t="str">
        <f t="shared" si="19"/>
        <v>OK</v>
      </c>
    </row>
    <row r="271" spans="1:20">
      <c r="A271" s="82" t="s">
        <v>729</v>
      </c>
      <c r="B271" s="197" t="s">
        <v>748</v>
      </c>
      <c r="C271" s="197" t="s">
        <v>502</v>
      </c>
      <c r="D271" s="197" t="s">
        <v>754</v>
      </c>
      <c r="E271" s="197" t="s">
        <v>28</v>
      </c>
      <c r="F271" s="199">
        <v>11146.356306508493</v>
      </c>
      <c r="G271" s="197">
        <f>'Drop downs XTRA'!$F271*2</f>
        <v>22292.712613016985</v>
      </c>
      <c r="H271" s="200">
        <v>42818</v>
      </c>
      <c r="Q271" t="str">
        <f t="shared" si="16"/>
        <v>OK</v>
      </c>
      <c r="R271" t="str">
        <f t="shared" si="17"/>
        <v>OK</v>
      </c>
      <c r="S271" t="str">
        <f t="shared" si="18"/>
        <v>OK</v>
      </c>
      <c r="T271" t="str">
        <f t="shared" si="19"/>
        <v>OK</v>
      </c>
    </row>
    <row r="272" spans="1:20">
      <c r="A272" s="83" t="s">
        <v>735</v>
      </c>
      <c r="B272" s="194" t="s">
        <v>748</v>
      </c>
      <c r="C272" s="194" t="s">
        <v>734</v>
      </c>
      <c r="D272" s="194" t="s">
        <v>752</v>
      </c>
      <c r="E272" s="194" t="s">
        <v>28</v>
      </c>
      <c r="F272" s="195">
        <v>6205.9558140134113</v>
      </c>
      <c r="G272" s="194">
        <f>'Drop downs XTRA'!$F272*2</f>
        <v>12411.911628026823</v>
      </c>
      <c r="H272" s="196">
        <v>42274</v>
      </c>
      <c r="Q272" t="str">
        <f t="shared" si="16"/>
        <v>OK</v>
      </c>
      <c r="R272" t="str">
        <f t="shared" si="17"/>
        <v>OK</v>
      </c>
      <c r="S272" t="str">
        <f t="shared" si="18"/>
        <v>OK</v>
      </c>
      <c r="T272" t="str">
        <f t="shared" si="19"/>
        <v>OK</v>
      </c>
    </row>
    <row r="273" spans="1:20">
      <c r="A273" s="82" t="s">
        <v>741</v>
      </c>
      <c r="B273" s="197" t="s">
        <v>748</v>
      </c>
      <c r="C273" s="197" t="s">
        <v>731</v>
      </c>
      <c r="D273" s="197" t="s">
        <v>752</v>
      </c>
      <c r="E273" s="197" t="s">
        <v>28</v>
      </c>
      <c r="F273" s="199">
        <v>6504.8649116774386</v>
      </c>
      <c r="G273" s="197">
        <f>'Drop downs XTRA'!$F273*2</f>
        <v>13009.729823354877</v>
      </c>
      <c r="H273" s="200">
        <v>42415</v>
      </c>
      <c r="Q273" t="str">
        <f t="shared" si="16"/>
        <v>OK</v>
      </c>
      <c r="R273" t="str">
        <f t="shared" si="17"/>
        <v>OK</v>
      </c>
      <c r="S273" t="str">
        <f t="shared" si="18"/>
        <v>OK</v>
      </c>
      <c r="T273" t="str">
        <f t="shared" si="19"/>
        <v>OK</v>
      </c>
    </row>
    <row r="274" spans="1:20">
      <c r="A274" s="83" t="s">
        <v>746</v>
      </c>
      <c r="B274" s="194" t="s">
        <v>748</v>
      </c>
      <c r="C274" s="194" t="s">
        <v>743</v>
      </c>
      <c r="D274" s="194" t="s">
        <v>752</v>
      </c>
      <c r="E274" s="194" t="s">
        <v>28</v>
      </c>
      <c r="F274" s="195">
        <v>21596.936238306171</v>
      </c>
      <c r="G274" s="194">
        <f>'Drop downs XTRA'!$F274*2</f>
        <v>43193.872476612341</v>
      </c>
      <c r="H274" s="196">
        <v>42009</v>
      </c>
      <c r="Q274" t="str">
        <f t="shared" si="16"/>
        <v>OK</v>
      </c>
      <c r="R274" t="str">
        <f t="shared" si="17"/>
        <v>OK</v>
      </c>
      <c r="S274" t="str">
        <f t="shared" si="18"/>
        <v>OK</v>
      </c>
      <c r="T274" t="str">
        <f t="shared" si="19"/>
        <v>OK</v>
      </c>
    </row>
    <row r="275" spans="1:20">
      <c r="A275" s="82" t="s">
        <v>729</v>
      </c>
      <c r="B275" s="197" t="s">
        <v>738</v>
      </c>
      <c r="C275" s="197" t="s">
        <v>750</v>
      </c>
      <c r="D275" s="197" t="s">
        <v>752</v>
      </c>
      <c r="E275" s="197" t="s">
        <v>28</v>
      </c>
      <c r="F275" s="199">
        <v>27028.470214745998</v>
      </c>
      <c r="G275" s="197">
        <f>'Drop downs XTRA'!$F275*2</f>
        <v>54056.940429491995</v>
      </c>
      <c r="H275" s="200">
        <v>42754</v>
      </c>
      <c r="Q275" t="str">
        <f t="shared" si="16"/>
        <v>OK</v>
      </c>
      <c r="R275" t="str">
        <f t="shared" si="17"/>
        <v>OK</v>
      </c>
      <c r="S275" t="str">
        <f t="shared" si="18"/>
        <v>OK</v>
      </c>
      <c r="T275" t="str">
        <f t="shared" si="19"/>
        <v>OK</v>
      </c>
    </row>
    <row r="276" spans="1:20">
      <c r="A276" s="83" t="s">
        <v>735</v>
      </c>
      <c r="B276" s="194" t="s">
        <v>738</v>
      </c>
      <c r="C276" s="194" t="s">
        <v>504</v>
      </c>
      <c r="D276" s="194" t="s">
        <v>752</v>
      </c>
      <c r="E276" s="194" t="s">
        <v>28</v>
      </c>
      <c r="F276" s="195">
        <v>4793.4162862279181</v>
      </c>
      <c r="G276" s="194">
        <f>'Drop downs XTRA'!$F276*2</f>
        <v>9586.8325724558363</v>
      </c>
      <c r="H276" s="196">
        <v>42717</v>
      </c>
      <c r="Q276" t="str">
        <f t="shared" si="16"/>
        <v>OK</v>
      </c>
      <c r="R276" t="str">
        <f t="shared" si="17"/>
        <v>OK</v>
      </c>
      <c r="S276" t="str">
        <f t="shared" si="18"/>
        <v>OK</v>
      </c>
      <c r="T276" t="str">
        <f t="shared" si="19"/>
        <v>OK</v>
      </c>
    </row>
    <row r="277" spans="1:20">
      <c r="A277" s="82" t="s">
        <v>741</v>
      </c>
      <c r="B277" s="197" t="s">
        <v>738</v>
      </c>
      <c r="C277" s="197" t="s">
        <v>743</v>
      </c>
      <c r="D277" s="197" t="s">
        <v>751</v>
      </c>
      <c r="E277" s="197" t="s">
        <v>28</v>
      </c>
      <c r="F277" s="199">
        <v>9553.3857794949126</v>
      </c>
      <c r="G277" s="197">
        <f>'Drop downs XTRA'!$F277*2</f>
        <v>19106.771558989825</v>
      </c>
      <c r="H277" s="200">
        <v>42066</v>
      </c>
      <c r="Q277" t="str">
        <f t="shared" si="16"/>
        <v>OK</v>
      </c>
      <c r="R277" t="str">
        <f t="shared" si="17"/>
        <v>OK</v>
      </c>
      <c r="S277" t="str">
        <f t="shared" si="18"/>
        <v>OK</v>
      </c>
      <c r="T277" t="str">
        <f t="shared" si="19"/>
        <v>OK</v>
      </c>
    </row>
    <row r="278" spans="1:20">
      <c r="A278" s="83" t="s">
        <v>746</v>
      </c>
      <c r="B278" s="194" t="s">
        <v>738</v>
      </c>
      <c r="C278" s="194" t="s">
        <v>743</v>
      </c>
      <c r="D278" s="194" t="s">
        <v>755</v>
      </c>
      <c r="E278" s="194" t="s">
        <v>28</v>
      </c>
      <c r="F278" s="195">
        <v>12093.779860506284</v>
      </c>
      <c r="G278" s="194">
        <f>'Drop downs XTRA'!$F278*2</f>
        <v>24187.559721012567</v>
      </c>
      <c r="H278" s="196">
        <v>42584</v>
      </c>
      <c r="Q278" t="str">
        <f t="shared" si="16"/>
        <v>OK</v>
      </c>
      <c r="R278" t="str">
        <f t="shared" si="17"/>
        <v>OK</v>
      </c>
      <c r="S278" t="str">
        <f t="shared" si="18"/>
        <v>OK</v>
      </c>
      <c r="T278" t="str">
        <f t="shared" si="19"/>
        <v>OK</v>
      </c>
    </row>
    <row r="279" spans="1:20">
      <c r="A279" s="82" t="s">
        <v>756</v>
      </c>
      <c r="B279" s="197" t="s">
        <v>730</v>
      </c>
      <c r="C279" s="197" t="s">
        <v>504</v>
      </c>
      <c r="D279" s="197" t="s">
        <v>491</v>
      </c>
      <c r="E279" s="197" t="s">
        <v>740</v>
      </c>
      <c r="F279" s="199">
        <v>-8907.4513285839912</v>
      </c>
      <c r="G279" s="197">
        <f>'Drop downs XTRA'!$F279*2</f>
        <v>-17814.902657167982</v>
      </c>
      <c r="H279" s="200">
        <v>42782</v>
      </c>
      <c r="Q279" t="str">
        <f t="shared" si="16"/>
        <v>OK</v>
      </c>
      <c r="R279" t="str">
        <f t="shared" si="17"/>
        <v>OK</v>
      </c>
      <c r="S279" t="str">
        <f t="shared" si="18"/>
        <v>OK</v>
      </c>
      <c r="T279" t="str">
        <f t="shared" si="19"/>
        <v>OK</v>
      </c>
    </row>
    <row r="280" spans="1:20">
      <c r="A280" s="83" t="s">
        <v>757</v>
      </c>
      <c r="B280" s="194" t="s">
        <v>730</v>
      </c>
      <c r="C280" s="194" t="s">
        <v>734</v>
      </c>
      <c r="D280" s="194" t="s">
        <v>491</v>
      </c>
      <c r="E280" s="194" t="s">
        <v>740</v>
      </c>
      <c r="F280" s="195">
        <v>-2636.2012892962503</v>
      </c>
      <c r="G280" s="194">
        <f>'Drop downs XTRA'!$F280*2</f>
        <v>-5272.4025785925005</v>
      </c>
      <c r="H280" s="196">
        <v>42681</v>
      </c>
      <c r="Q280" t="str">
        <f t="shared" si="16"/>
        <v>OK</v>
      </c>
      <c r="R280" t="str">
        <f t="shared" si="17"/>
        <v>OK</v>
      </c>
      <c r="S280" t="str">
        <f t="shared" si="18"/>
        <v>OK</v>
      </c>
      <c r="T280" t="str">
        <f t="shared" si="19"/>
        <v>OK</v>
      </c>
    </row>
    <row r="281" spans="1:20">
      <c r="A281" s="82" t="s">
        <v>758</v>
      </c>
      <c r="B281" s="197" t="s">
        <v>730</v>
      </c>
      <c r="C281" s="197" t="s">
        <v>750</v>
      </c>
      <c r="D281" s="197" t="s">
        <v>491</v>
      </c>
      <c r="E281" s="197" t="s">
        <v>740</v>
      </c>
      <c r="F281" s="199">
        <v>-3586.2928601702406</v>
      </c>
      <c r="G281" s="197">
        <f>'Drop downs XTRA'!$F281*2</f>
        <v>-7172.5857203404812</v>
      </c>
      <c r="H281" s="200">
        <v>42624</v>
      </c>
      <c r="Q281" t="str">
        <f t="shared" si="16"/>
        <v>OK</v>
      </c>
      <c r="R281" t="str">
        <f t="shared" si="17"/>
        <v>OK</v>
      </c>
      <c r="S281" t="str">
        <f t="shared" si="18"/>
        <v>OK</v>
      </c>
      <c r="T281" t="str">
        <f t="shared" si="19"/>
        <v>OK</v>
      </c>
    </row>
    <row r="282" spans="1:20">
      <c r="A282" s="83" t="s">
        <v>759</v>
      </c>
      <c r="B282" s="194" t="s">
        <v>730</v>
      </c>
      <c r="C282" s="194" t="s">
        <v>743</v>
      </c>
      <c r="D282" s="194" t="s">
        <v>751</v>
      </c>
      <c r="E282" s="194" t="s">
        <v>740</v>
      </c>
      <c r="F282" s="195">
        <v>-3356.8826576181673</v>
      </c>
      <c r="G282" s="194">
        <f>'Drop downs XTRA'!$F282*2</f>
        <v>-6713.7653152363346</v>
      </c>
      <c r="H282" s="196">
        <v>42889</v>
      </c>
      <c r="Q282" t="str">
        <f t="shared" si="16"/>
        <v>OK</v>
      </c>
      <c r="R282" t="str">
        <f t="shared" si="17"/>
        <v>OK</v>
      </c>
      <c r="S282" t="str">
        <f t="shared" si="18"/>
        <v>OK</v>
      </c>
      <c r="T282" t="str">
        <f t="shared" si="19"/>
        <v>OK</v>
      </c>
    </row>
    <row r="283" spans="1:20">
      <c r="A283" s="82" t="s">
        <v>756</v>
      </c>
      <c r="B283" s="197" t="s">
        <v>738</v>
      </c>
      <c r="C283" s="197" t="s">
        <v>743</v>
      </c>
      <c r="D283" s="197" t="s">
        <v>751</v>
      </c>
      <c r="E283" s="197" t="s">
        <v>740</v>
      </c>
      <c r="F283" s="199">
        <v>-8779.9971135764172</v>
      </c>
      <c r="G283" s="197">
        <f>'Drop downs XTRA'!$F283*2</f>
        <v>-17559.994227152834</v>
      </c>
      <c r="H283" s="200">
        <v>42063</v>
      </c>
      <c r="Q283" t="str">
        <f t="shared" si="16"/>
        <v>OK</v>
      </c>
      <c r="R283" t="str">
        <f t="shared" si="17"/>
        <v>OK</v>
      </c>
      <c r="S283" t="str">
        <f t="shared" si="18"/>
        <v>OK</v>
      </c>
      <c r="T283" t="str">
        <f t="shared" si="19"/>
        <v>OK</v>
      </c>
    </row>
    <row r="284" spans="1:20">
      <c r="A284" s="83" t="s">
        <v>757</v>
      </c>
      <c r="B284" s="194" t="s">
        <v>738</v>
      </c>
      <c r="C284" s="194" t="s">
        <v>750</v>
      </c>
      <c r="D284" s="194" t="s">
        <v>755</v>
      </c>
      <c r="E284" s="194" t="s">
        <v>740</v>
      </c>
      <c r="F284" s="195">
        <v>-3117.31796502</v>
      </c>
      <c r="G284" s="194">
        <f>'Drop downs XTRA'!$F284*2</f>
        <v>-6234.6359300399999</v>
      </c>
      <c r="H284" s="196">
        <v>42289</v>
      </c>
      <c r="Q284" t="str">
        <f t="shared" si="16"/>
        <v>OK</v>
      </c>
      <c r="R284" t="str">
        <f t="shared" si="17"/>
        <v>OK</v>
      </c>
      <c r="S284" t="str">
        <f t="shared" si="18"/>
        <v>OK</v>
      </c>
      <c r="T284" t="str">
        <f t="shared" si="19"/>
        <v>OK</v>
      </c>
    </row>
    <row r="285" spans="1:20">
      <c r="A285" s="82" t="s">
        <v>758</v>
      </c>
      <c r="B285" s="197" t="s">
        <v>738</v>
      </c>
      <c r="C285" s="197" t="s">
        <v>731</v>
      </c>
      <c r="D285" s="197" t="s">
        <v>494</v>
      </c>
      <c r="E285" s="197" t="s">
        <v>740</v>
      </c>
      <c r="F285" s="199">
        <v>-4052.9169217152007</v>
      </c>
      <c r="G285" s="197">
        <f>'Drop downs XTRA'!$F285*2</f>
        <v>-8105.8338434304014</v>
      </c>
      <c r="H285" s="200">
        <v>42366</v>
      </c>
      <c r="Q285" t="str">
        <f t="shared" si="16"/>
        <v>OK</v>
      </c>
      <c r="R285" t="str">
        <f t="shared" si="17"/>
        <v>OK</v>
      </c>
      <c r="S285" t="str">
        <f t="shared" si="18"/>
        <v>OK</v>
      </c>
      <c r="T285" t="str">
        <f t="shared" si="19"/>
        <v>OK</v>
      </c>
    </row>
    <row r="286" spans="1:20">
      <c r="A286" s="83" t="s">
        <v>759</v>
      </c>
      <c r="B286" s="194" t="s">
        <v>738</v>
      </c>
      <c r="C286" s="194" t="s">
        <v>743</v>
      </c>
      <c r="D286" s="194" t="s">
        <v>751</v>
      </c>
      <c r="E286" s="194" t="s">
        <v>740</v>
      </c>
      <c r="F286" s="195">
        <v>-3678.2058849802656</v>
      </c>
      <c r="G286" s="194">
        <f>'Drop downs XTRA'!$F286*2</f>
        <v>-7356.4117699605313</v>
      </c>
      <c r="H286" s="196">
        <v>42553</v>
      </c>
      <c r="Q286" t="str">
        <f t="shared" si="16"/>
        <v>OK</v>
      </c>
      <c r="R286" t="str">
        <f t="shared" si="17"/>
        <v>OK</v>
      </c>
      <c r="S286" t="str">
        <f t="shared" si="18"/>
        <v>OK</v>
      </c>
      <c r="T286" t="str">
        <f t="shared" si="19"/>
        <v>OK</v>
      </c>
    </row>
    <row r="287" spans="1:20">
      <c r="A287" s="82" t="s">
        <v>756</v>
      </c>
      <c r="B287" s="197" t="s">
        <v>748</v>
      </c>
      <c r="C287" s="197" t="s">
        <v>743</v>
      </c>
      <c r="D287" s="197" t="s">
        <v>754</v>
      </c>
      <c r="E287" s="197" t="s">
        <v>740</v>
      </c>
      <c r="F287" s="199">
        <v>-9371.3958828846753</v>
      </c>
      <c r="G287" s="197">
        <f>'Drop downs XTRA'!$F287*2</f>
        <v>-18742.791765769351</v>
      </c>
      <c r="H287" s="200">
        <v>42968</v>
      </c>
      <c r="Q287" t="str">
        <f t="shared" si="16"/>
        <v>OK</v>
      </c>
      <c r="R287" t="str">
        <f t="shared" si="17"/>
        <v>OK</v>
      </c>
      <c r="S287" t="str">
        <f t="shared" si="18"/>
        <v>OK</v>
      </c>
      <c r="T287" t="str">
        <f t="shared" si="19"/>
        <v>OK</v>
      </c>
    </row>
    <row r="288" spans="1:20">
      <c r="A288" s="83" t="s">
        <v>757</v>
      </c>
      <c r="B288" s="194" t="s">
        <v>748</v>
      </c>
      <c r="C288" s="194" t="s">
        <v>734</v>
      </c>
      <c r="D288" s="194" t="s">
        <v>752</v>
      </c>
      <c r="E288" s="194" t="s">
        <v>740</v>
      </c>
      <c r="F288" s="195">
        <v>-2964.1302893531247</v>
      </c>
      <c r="G288" s="194">
        <f>'Drop downs XTRA'!$F288*2</f>
        <v>-5928.2605787062494</v>
      </c>
      <c r="H288" s="196">
        <v>42224</v>
      </c>
      <c r="Q288" t="str">
        <f t="shared" si="16"/>
        <v>OK</v>
      </c>
      <c r="R288" t="str">
        <f t="shared" si="17"/>
        <v>OK</v>
      </c>
      <c r="S288" t="str">
        <f t="shared" si="18"/>
        <v>OK</v>
      </c>
      <c r="T288" t="str">
        <f t="shared" si="19"/>
        <v>OK</v>
      </c>
    </row>
    <row r="289" spans="1:20">
      <c r="A289" s="82" t="s">
        <v>758</v>
      </c>
      <c r="B289" s="197" t="s">
        <v>748</v>
      </c>
      <c r="C289" s="197" t="s">
        <v>504</v>
      </c>
      <c r="D289" s="197" t="s">
        <v>494</v>
      </c>
      <c r="E289" s="197" t="s">
        <v>740</v>
      </c>
      <c r="F289" s="199">
        <v>-4341.7410839285776</v>
      </c>
      <c r="G289" s="197">
        <f>'Drop downs XTRA'!$F289*2</f>
        <v>-8683.4821678571552</v>
      </c>
      <c r="H289" s="200">
        <v>42525</v>
      </c>
      <c r="Q289" t="str">
        <f t="shared" si="16"/>
        <v>OK</v>
      </c>
      <c r="R289" t="str">
        <f t="shared" si="17"/>
        <v>OK</v>
      </c>
      <c r="S289" t="str">
        <f t="shared" si="18"/>
        <v>OK</v>
      </c>
      <c r="T289" t="str">
        <f t="shared" si="19"/>
        <v>OK</v>
      </c>
    </row>
    <row r="290" spans="1:20">
      <c r="A290" s="83" t="s">
        <v>759</v>
      </c>
      <c r="B290" s="194" t="s">
        <v>748</v>
      </c>
      <c r="C290" s="194" t="s">
        <v>731</v>
      </c>
      <c r="D290" s="194" t="s">
        <v>754</v>
      </c>
      <c r="E290" s="194" t="s">
        <v>740</v>
      </c>
      <c r="F290" s="195">
        <v>-2317.3535757238287</v>
      </c>
      <c r="G290" s="194">
        <f>'Drop downs XTRA'!$F290*2</f>
        <v>-4634.7071514476575</v>
      </c>
      <c r="H290" s="196">
        <v>42070</v>
      </c>
      <c r="Q290" t="str">
        <f t="shared" si="16"/>
        <v>OK</v>
      </c>
      <c r="R290" t="str">
        <f t="shared" si="17"/>
        <v>OK</v>
      </c>
      <c r="S290" t="str">
        <f t="shared" si="18"/>
        <v>OK</v>
      </c>
      <c r="T290" t="str">
        <f t="shared" si="19"/>
        <v>OK</v>
      </c>
    </row>
    <row r="291" spans="1:20">
      <c r="A291" s="82" t="s">
        <v>756</v>
      </c>
      <c r="B291" s="197" t="s">
        <v>744</v>
      </c>
      <c r="C291" s="197" t="s">
        <v>731</v>
      </c>
      <c r="D291" s="197" t="s">
        <v>752</v>
      </c>
      <c r="E291" s="197" t="s">
        <v>740</v>
      </c>
      <c r="F291" s="199">
        <v>-9136.2678453446406</v>
      </c>
      <c r="G291" s="197">
        <f>'Drop downs XTRA'!$F291*2</f>
        <v>-18272.535690689281</v>
      </c>
      <c r="H291" s="200">
        <v>42835</v>
      </c>
      <c r="Q291" t="str">
        <f t="shared" si="16"/>
        <v>OK</v>
      </c>
      <c r="R291" t="str">
        <f t="shared" si="17"/>
        <v>OK</v>
      </c>
      <c r="S291" t="str">
        <f t="shared" si="18"/>
        <v>OK</v>
      </c>
      <c r="T291" t="str">
        <f t="shared" si="19"/>
        <v>OK</v>
      </c>
    </row>
    <row r="292" spans="1:20">
      <c r="A292" s="83" t="s">
        <v>757</v>
      </c>
      <c r="B292" s="194" t="s">
        <v>744</v>
      </c>
      <c r="C292" s="194" t="s">
        <v>502</v>
      </c>
      <c r="D292" s="194" t="s">
        <v>755</v>
      </c>
      <c r="E292" s="194" t="s">
        <v>740</v>
      </c>
      <c r="F292" s="195">
        <v>-3158.5159998000004</v>
      </c>
      <c r="G292" s="194">
        <f>'Drop downs XTRA'!$F292*2</f>
        <v>-6317.0319996000007</v>
      </c>
      <c r="H292" s="196">
        <v>42053</v>
      </c>
      <c r="Q292" t="str">
        <f t="shared" si="16"/>
        <v>OK</v>
      </c>
      <c r="R292" t="str">
        <f t="shared" si="17"/>
        <v>OK</v>
      </c>
      <c r="S292" t="str">
        <f t="shared" si="18"/>
        <v>OK</v>
      </c>
      <c r="T292" t="str">
        <f t="shared" si="19"/>
        <v>OK</v>
      </c>
    </row>
    <row r="293" spans="1:20">
      <c r="A293" s="82" t="s">
        <v>758</v>
      </c>
      <c r="B293" s="197" t="s">
        <v>744</v>
      </c>
      <c r="C293" s="197" t="s">
        <v>743</v>
      </c>
      <c r="D293" s="197" t="s">
        <v>755</v>
      </c>
      <c r="E293" s="197" t="s">
        <v>740</v>
      </c>
      <c r="F293" s="199">
        <v>-4527.2086870993917</v>
      </c>
      <c r="G293" s="197">
        <f>'Drop downs XTRA'!$F293*2</f>
        <v>-9054.4173741987834</v>
      </c>
      <c r="H293" s="200">
        <v>42061</v>
      </c>
      <c r="Q293" t="str">
        <f t="shared" si="16"/>
        <v>OK</v>
      </c>
      <c r="R293" t="str">
        <f t="shared" si="17"/>
        <v>OK</v>
      </c>
      <c r="S293" t="str">
        <f t="shared" si="18"/>
        <v>OK</v>
      </c>
      <c r="T293" t="str">
        <f t="shared" si="19"/>
        <v>OK</v>
      </c>
    </row>
    <row r="294" spans="1:20">
      <c r="A294" s="83" t="s">
        <v>759</v>
      </c>
      <c r="B294" s="194" t="s">
        <v>744</v>
      </c>
      <c r="C294" s="194" t="s">
        <v>731</v>
      </c>
      <c r="D294" s="194" t="s">
        <v>752</v>
      </c>
      <c r="E294" s="194" t="s">
        <v>740</v>
      </c>
      <c r="F294" s="195">
        <v>-2915.0666691497186</v>
      </c>
      <c r="G294" s="194">
        <f>'Drop downs XTRA'!$F294*2</f>
        <v>-5830.1333382994371</v>
      </c>
      <c r="H294" s="196">
        <v>42362</v>
      </c>
      <c r="Q294" t="str">
        <f t="shared" si="16"/>
        <v>OK</v>
      </c>
      <c r="R294" t="str">
        <f t="shared" si="17"/>
        <v>OK</v>
      </c>
      <c r="S294" t="str">
        <f t="shared" si="18"/>
        <v>OK</v>
      </c>
      <c r="T294" t="str">
        <f t="shared" si="19"/>
        <v>OK</v>
      </c>
    </row>
    <row r="295" spans="1:20">
      <c r="A295" s="82" t="s">
        <v>756</v>
      </c>
      <c r="B295" s="197" t="s">
        <v>738</v>
      </c>
      <c r="C295" s="197" t="s">
        <v>504</v>
      </c>
      <c r="D295" s="197" t="s">
        <v>494</v>
      </c>
      <c r="E295" s="197" t="s">
        <v>740</v>
      </c>
      <c r="F295" s="199">
        <v>-8120.8956473349135</v>
      </c>
      <c r="G295" s="197">
        <f>'Drop downs XTRA'!$F295*2</f>
        <v>-16241.791294669827</v>
      </c>
      <c r="H295" s="200">
        <v>42744</v>
      </c>
      <c r="Q295" t="str">
        <f t="shared" si="16"/>
        <v>OK</v>
      </c>
      <c r="R295" t="str">
        <f t="shared" si="17"/>
        <v>OK</v>
      </c>
      <c r="S295" t="str">
        <f t="shared" si="18"/>
        <v>OK</v>
      </c>
      <c r="T295" t="str">
        <f t="shared" si="19"/>
        <v>OK</v>
      </c>
    </row>
    <row r="296" spans="1:20">
      <c r="A296" s="83" t="s">
        <v>757</v>
      </c>
      <c r="B296" s="194" t="s">
        <v>738</v>
      </c>
      <c r="C296" s="194" t="s">
        <v>502</v>
      </c>
      <c r="D296" s="194" t="s">
        <v>491</v>
      </c>
      <c r="E296" s="194" t="s">
        <v>740</v>
      </c>
      <c r="F296" s="195">
        <v>-2219.8360599600001</v>
      </c>
      <c r="G296" s="194">
        <f>'Drop downs XTRA'!$F296*2</f>
        <v>-4439.6721199200001</v>
      </c>
      <c r="H296" s="196">
        <v>42774</v>
      </c>
      <c r="Q296" t="str">
        <f t="shared" si="16"/>
        <v>OK</v>
      </c>
      <c r="R296" t="str">
        <f t="shared" si="17"/>
        <v>OK</v>
      </c>
      <c r="S296" t="str">
        <f t="shared" si="18"/>
        <v>OK</v>
      </c>
      <c r="T296" t="str">
        <f t="shared" si="19"/>
        <v>OK</v>
      </c>
    </row>
    <row r="297" spans="1:20">
      <c r="A297" s="82" t="s">
        <v>758</v>
      </c>
      <c r="B297" s="197" t="s">
        <v>738</v>
      </c>
      <c r="C297" s="197" t="s">
        <v>743</v>
      </c>
      <c r="D297" s="197" t="s">
        <v>754</v>
      </c>
      <c r="E297" s="197" t="s">
        <v>740</v>
      </c>
      <c r="F297" s="199">
        <v>-4803.4570924032005</v>
      </c>
      <c r="G297" s="197">
        <f>'Drop downs XTRA'!$F297*2</f>
        <v>-9606.914184806401</v>
      </c>
      <c r="H297" s="200">
        <v>42367</v>
      </c>
      <c r="Q297" t="str">
        <f t="shared" si="16"/>
        <v>OK</v>
      </c>
      <c r="R297" t="str">
        <f t="shared" si="17"/>
        <v>OK</v>
      </c>
      <c r="S297" t="str">
        <f t="shared" si="18"/>
        <v>OK</v>
      </c>
      <c r="T297" t="str">
        <f t="shared" si="19"/>
        <v>OK</v>
      </c>
    </row>
    <row r="298" spans="1:20">
      <c r="A298" s="83" t="s">
        <v>759</v>
      </c>
      <c r="B298" s="194" t="s">
        <v>738</v>
      </c>
      <c r="C298" s="194" t="s">
        <v>750</v>
      </c>
      <c r="D298" s="194" t="s">
        <v>491</v>
      </c>
      <c r="E298" s="194" t="s">
        <v>740</v>
      </c>
      <c r="F298" s="195">
        <v>-4436.4335804212851</v>
      </c>
      <c r="G298" s="194">
        <f>'Drop downs XTRA'!$F298*2</f>
        <v>-8872.8671608425702</v>
      </c>
      <c r="H298" s="196">
        <v>42900</v>
      </c>
      <c r="Q298" t="str">
        <f t="shared" si="16"/>
        <v>OK</v>
      </c>
      <c r="R298" t="str">
        <f t="shared" si="17"/>
        <v>OK</v>
      </c>
      <c r="S298" t="str">
        <f t="shared" si="18"/>
        <v>OK</v>
      </c>
      <c r="T298" t="str">
        <f t="shared" si="19"/>
        <v>OK</v>
      </c>
    </row>
    <row r="299" spans="1:20">
      <c r="A299" s="82" t="s">
        <v>760</v>
      </c>
      <c r="B299" s="197" t="s">
        <v>738</v>
      </c>
      <c r="C299" s="197" t="s">
        <v>753</v>
      </c>
      <c r="D299" s="197" t="s">
        <v>753</v>
      </c>
      <c r="E299" s="197" t="s">
        <v>745</v>
      </c>
      <c r="F299" s="199">
        <v>-6262.7591980800034</v>
      </c>
      <c r="G299" s="197">
        <f>'Drop downs XTRA'!$F299*2</f>
        <v>-12525.518396160007</v>
      </c>
      <c r="H299" s="200">
        <v>42275</v>
      </c>
      <c r="Q299" t="str">
        <f t="shared" si="16"/>
        <v>OK</v>
      </c>
      <c r="R299" t="str">
        <f t="shared" si="17"/>
        <v>OK</v>
      </c>
      <c r="S299" t="str">
        <f t="shared" si="18"/>
        <v>OK</v>
      </c>
      <c r="T299" t="str">
        <f t="shared" si="19"/>
        <v>OK</v>
      </c>
    </row>
    <row r="300" spans="1:20">
      <c r="A300" s="83" t="s">
        <v>39</v>
      </c>
      <c r="B300" s="194" t="s">
        <v>738</v>
      </c>
      <c r="C300" s="194" t="s">
        <v>753</v>
      </c>
      <c r="D300" s="194" t="s">
        <v>753</v>
      </c>
      <c r="E300" s="194" t="s">
        <v>745</v>
      </c>
      <c r="F300" s="195">
        <v>-2419.8298425000003</v>
      </c>
      <c r="G300" s="194">
        <f>'Drop downs XTRA'!$F300*2</f>
        <v>-4839.6596850000005</v>
      </c>
      <c r="H300" s="196">
        <v>42830</v>
      </c>
      <c r="Q300" t="str">
        <f t="shared" si="16"/>
        <v>OK</v>
      </c>
      <c r="R300" t="str">
        <f t="shared" si="17"/>
        <v>OK</v>
      </c>
      <c r="S300" t="str">
        <f t="shared" si="18"/>
        <v>OK</v>
      </c>
      <c r="T300" t="str">
        <f t="shared" si="19"/>
        <v>OK</v>
      </c>
    </row>
    <row r="301" spans="1:20">
      <c r="A301" s="82" t="s">
        <v>761</v>
      </c>
      <c r="B301" s="197" t="s">
        <v>738</v>
      </c>
      <c r="C301" s="197" t="s">
        <v>753</v>
      </c>
      <c r="D301" s="197" t="s">
        <v>753</v>
      </c>
      <c r="E301" s="197" t="s">
        <v>745</v>
      </c>
      <c r="F301" s="199">
        <v>-751.06483200000025</v>
      </c>
      <c r="G301" s="197">
        <f>'Drop downs XTRA'!$F301*2</f>
        <v>-1502.1296640000005</v>
      </c>
      <c r="H301" s="200">
        <v>42629</v>
      </c>
      <c r="Q301" t="str">
        <f t="shared" si="16"/>
        <v>OK</v>
      </c>
      <c r="R301" t="str">
        <f t="shared" si="17"/>
        <v>OK</v>
      </c>
      <c r="S301" t="str">
        <f t="shared" si="18"/>
        <v>OK</v>
      </c>
      <c r="T301" t="str">
        <f t="shared" si="19"/>
        <v>OK</v>
      </c>
    </row>
    <row r="302" spans="1:20">
      <c r="A302" s="83" t="s">
        <v>309</v>
      </c>
      <c r="B302" s="194" t="s">
        <v>738</v>
      </c>
      <c r="C302" s="194" t="s">
        <v>753</v>
      </c>
      <c r="D302" s="194" t="s">
        <v>753</v>
      </c>
      <c r="E302" s="194" t="s">
        <v>745</v>
      </c>
      <c r="F302" s="195">
        <v>-1318.3321528107354</v>
      </c>
      <c r="G302" s="194">
        <f>'Drop downs XTRA'!$F302*2</f>
        <v>-2636.6643056214707</v>
      </c>
      <c r="H302" s="196">
        <v>42574</v>
      </c>
      <c r="Q302" t="str">
        <f t="shared" si="16"/>
        <v>OK</v>
      </c>
      <c r="R302" t="str">
        <f t="shared" si="17"/>
        <v>OK</v>
      </c>
      <c r="S302" t="str">
        <f t="shared" si="18"/>
        <v>OK</v>
      </c>
      <c r="T302" t="str">
        <f t="shared" si="19"/>
        <v>OK</v>
      </c>
    </row>
    <row r="303" spans="1:20">
      <c r="A303" s="82" t="s">
        <v>601</v>
      </c>
      <c r="B303" s="197" t="s">
        <v>738</v>
      </c>
      <c r="C303" s="197" t="s">
        <v>753</v>
      </c>
      <c r="D303" s="197" t="s">
        <v>753</v>
      </c>
      <c r="E303" s="197" t="s">
        <v>745</v>
      </c>
      <c r="F303" s="199">
        <v>-710.47368000000006</v>
      </c>
      <c r="G303" s="197">
        <f>'Drop downs XTRA'!$F303*2</f>
        <v>-1420.9473600000001</v>
      </c>
      <c r="H303" s="200">
        <v>42485</v>
      </c>
      <c r="Q303" t="str">
        <f t="shared" si="16"/>
        <v>OK</v>
      </c>
      <c r="R303" t="str">
        <f t="shared" si="17"/>
        <v>OK</v>
      </c>
      <c r="S303" t="str">
        <f t="shared" si="18"/>
        <v>OK</v>
      </c>
      <c r="T303" t="str">
        <f t="shared" si="19"/>
        <v>OK</v>
      </c>
    </row>
    <row r="304" spans="1:20">
      <c r="A304" s="83" t="s">
        <v>762</v>
      </c>
      <c r="B304" s="194" t="s">
        <v>738</v>
      </c>
      <c r="C304" s="194" t="s">
        <v>753</v>
      </c>
      <c r="D304" s="194" t="s">
        <v>753</v>
      </c>
      <c r="E304" s="194" t="s">
        <v>745</v>
      </c>
      <c r="F304" s="195">
        <v>-1447.8912</v>
      </c>
      <c r="G304" s="194">
        <f>'Drop downs XTRA'!$F304*2</f>
        <v>-2895.7824000000001</v>
      </c>
      <c r="H304" s="196">
        <v>42343</v>
      </c>
      <c r="Q304" t="str">
        <f t="shared" si="16"/>
        <v>OK</v>
      </c>
      <c r="R304" t="str">
        <f t="shared" si="17"/>
        <v>OK</v>
      </c>
      <c r="S304" t="str">
        <f t="shared" si="18"/>
        <v>OK</v>
      </c>
      <c r="T304" t="str">
        <f t="shared" si="19"/>
        <v>OK</v>
      </c>
    </row>
    <row r="305" spans="1:20">
      <c r="A305" s="82" t="s">
        <v>763</v>
      </c>
      <c r="B305" s="197" t="s">
        <v>738</v>
      </c>
      <c r="C305" s="197" t="s">
        <v>753</v>
      </c>
      <c r="D305" s="197" t="s">
        <v>753</v>
      </c>
      <c r="E305" s="197" t="s">
        <v>745</v>
      </c>
      <c r="F305" s="199">
        <v>-1102.038082992</v>
      </c>
      <c r="G305" s="197">
        <f>'Drop downs XTRA'!$F305*2</f>
        <v>-2204.076165984</v>
      </c>
      <c r="H305" s="200">
        <v>42872</v>
      </c>
      <c r="Q305" t="str">
        <f t="shared" si="16"/>
        <v>OK</v>
      </c>
      <c r="R305" t="str">
        <f t="shared" si="17"/>
        <v>OK</v>
      </c>
      <c r="S305" t="str">
        <f t="shared" si="18"/>
        <v>OK</v>
      </c>
      <c r="T305" t="str">
        <f t="shared" si="19"/>
        <v>OK</v>
      </c>
    </row>
    <row r="306" spans="1:20">
      <c r="A306" s="83" t="s">
        <v>764</v>
      </c>
      <c r="B306" s="194" t="s">
        <v>738</v>
      </c>
      <c r="C306" s="194" t="s">
        <v>753</v>
      </c>
      <c r="D306" s="194" t="s">
        <v>753</v>
      </c>
      <c r="E306" s="194" t="s">
        <v>745</v>
      </c>
      <c r="F306" s="195">
        <v>-1080.0718508123068</v>
      </c>
      <c r="G306" s="194">
        <f>'Drop downs XTRA'!$F306*2</f>
        <v>-2160.1437016246136</v>
      </c>
      <c r="H306" s="196">
        <v>42984</v>
      </c>
      <c r="Q306" t="str">
        <f t="shared" si="16"/>
        <v>OK</v>
      </c>
      <c r="R306" t="str">
        <f t="shared" si="17"/>
        <v>OK</v>
      </c>
      <c r="S306" t="str">
        <f t="shared" si="18"/>
        <v>OK</v>
      </c>
      <c r="T306" t="str">
        <f t="shared" si="19"/>
        <v>OK</v>
      </c>
    </row>
    <row r="307" spans="1:20">
      <c r="A307" s="82" t="s">
        <v>533</v>
      </c>
      <c r="B307" s="197" t="s">
        <v>738</v>
      </c>
      <c r="C307" s="197" t="s">
        <v>753</v>
      </c>
      <c r="D307" s="197" t="s">
        <v>753</v>
      </c>
      <c r="E307" s="197" t="s">
        <v>745</v>
      </c>
      <c r="F307" s="199">
        <v>-1786.2474239999999</v>
      </c>
      <c r="G307" s="197">
        <f>'Drop downs XTRA'!$F307*2</f>
        <v>-3572.4948479999998</v>
      </c>
      <c r="H307" s="200">
        <v>42354</v>
      </c>
      <c r="Q307" t="str">
        <f t="shared" si="16"/>
        <v>OK</v>
      </c>
      <c r="R307" t="str">
        <f t="shared" si="17"/>
        <v>OK</v>
      </c>
      <c r="S307" t="str">
        <f t="shared" si="18"/>
        <v>OK</v>
      </c>
      <c r="T307" t="str">
        <f t="shared" si="19"/>
        <v>OK</v>
      </c>
    </row>
    <row r="308" spans="1:20">
      <c r="A308" s="83" t="s">
        <v>760</v>
      </c>
      <c r="B308" s="194" t="s">
        <v>730</v>
      </c>
      <c r="C308" s="194" t="s">
        <v>753</v>
      </c>
      <c r="D308" s="194" t="s">
        <v>753</v>
      </c>
      <c r="E308" s="194" t="s">
        <v>745</v>
      </c>
      <c r="F308" s="195">
        <v>-5233.7856186000026</v>
      </c>
      <c r="G308" s="194">
        <f>'Drop downs XTRA'!$F308*2</f>
        <v>-10467.571237200005</v>
      </c>
      <c r="H308" s="196">
        <v>42638</v>
      </c>
      <c r="Q308" t="str">
        <f t="shared" si="16"/>
        <v>OK</v>
      </c>
      <c r="R308" t="str">
        <f t="shared" si="17"/>
        <v>OK</v>
      </c>
      <c r="S308" t="str">
        <f t="shared" si="18"/>
        <v>OK</v>
      </c>
      <c r="T308" t="str">
        <f t="shared" si="19"/>
        <v>OK</v>
      </c>
    </row>
    <row r="309" spans="1:20">
      <c r="A309" s="82" t="s">
        <v>39</v>
      </c>
      <c r="B309" s="197" t="s">
        <v>730</v>
      </c>
      <c r="C309" s="197" t="s">
        <v>753</v>
      </c>
      <c r="D309" s="197" t="s">
        <v>753</v>
      </c>
      <c r="E309" s="197" t="s">
        <v>745</v>
      </c>
      <c r="F309" s="199">
        <v>-2867.9464800000001</v>
      </c>
      <c r="G309" s="197">
        <f>'Drop downs XTRA'!$F309*2</f>
        <v>-5735.8929600000001</v>
      </c>
      <c r="H309" s="200">
        <v>42947</v>
      </c>
      <c r="Q309" t="str">
        <f t="shared" si="16"/>
        <v>OK</v>
      </c>
      <c r="R309" t="str">
        <f t="shared" si="17"/>
        <v>OK</v>
      </c>
      <c r="S309" t="str">
        <f t="shared" si="18"/>
        <v>OK</v>
      </c>
      <c r="T309" t="str">
        <f t="shared" si="19"/>
        <v>OK</v>
      </c>
    </row>
    <row r="310" spans="1:20">
      <c r="A310" s="83" t="s">
        <v>761</v>
      </c>
      <c r="B310" s="194" t="s">
        <v>730</v>
      </c>
      <c r="C310" s="194" t="s">
        <v>753</v>
      </c>
      <c r="D310" s="194" t="s">
        <v>753</v>
      </c>
      <c r="E310" s="194" t="s">
        <v>745</v>
      </c>
      <c r="F310" s="195">
        <v>-565.52774399999998</v>
      </c>
      <c r="G310" s="194">
        <f>'Drop downs XTRA'!$F310*2</f>
        <v>-1131.055488</v>
      </c>
      <c r="H310" s="196">
        <v>42734</v>
      </c>
      <c r="Q310" t="str">
        <f t="shared" si="16"/>
        <v>OK</v>
      </c>
      <c r="R310" t="str">
        <f t="shared" si="17"/>
        <v>OK</v>
      </c>
      <c r="S310" t="str">
        <f t="shared" si="18"/>
        <v>OK</v>
      </c>
      <c r="T310" t="str">
        <f t="shared" si="19"/>
        <v>OK</v>
      </c>
    </row>
    <row r="311" spans="1:20">
      <c r="A311" s="82" t="s">
        <v>309</v>
      </c>
      <c r="B311" s="197" t="s">
        <v>730</v>
      </c>
      <c r="C311" s="197" t="s">
        <v>753</v>
      </c>
      <c r="D311" s="197" t="s">
        <v>753</v>
      </c>
      <c r="E311" s="197" t="s">
        <v>745</v>
      </c>
      <c r="F311" s="199">
        <v>-1614.9198137355349</v>
      </c>
      <c r="G311" s="197">
        <f>'Drop downs XTRA'!$F311*2</f>
        <v>-3229.8396274710699</v>
      </c>
      <c r="H311" s="200">
        <v>42014</v>
      </c>
      <c r="Q311" t="str">
        <f t="shared" si="16"/>
        <v>OK</v>
      </c>
      <c r="R311" t="str">
        <f t="shared" si="17"/>
        <v>OK</v>
      </c>
      <c r="S311" t="str">
        <f t="shared" si="18"/>
        <v>OK</v>
      </c>
      <c r="T311" t="str">
        <f t="shared" si="19"/>
        <v>OK</v>
      </c>
    </row>
    <row r="312" spans="1:20">
      <c r="A312" s="83" t="s">
        <v>601</v>
      </c>
      <c r="B312" s="194" t="s">
        <v>730</v>
      </c>
      <c r="C312" s="194" t="s">
        <v>753</v>
      </c>
      <c r="D312" s="194" t="s">
        <v>753</v>
      </c>
      <c r="E312" s="194" t="s">
        <v>745</v>
      </c>
      <c r="F312" s="195">
        <v>-848.80240200000037</v>
      </c>
      <c r="G312" s="194">
        <f>'Drop downs XTRA'!$F312*2</f>
        <v>-1697.6048040000007</v>
      </c>
      <c r="H312" s="196">
        <v>42728</v>
      </c>
      <c r="Q312" t="str">
        <f t="shared" si="16"/>
        <v>OK</v>
      </c>
      <c r="R312" t="str">
        <f t="shared" si="17"/>
        <v>OK</v>
      </c>
      <c r="S312" t="str">
        <f t="shared" si="18"/>
        <v>OK</v>
      </c>
      <c r="T312" t="str">
        <f t="shared" si="19"/>
        <v>OK</v>
      </c>
    </row>
    <row r="313" spans="1:20">
      <c r="A313" s="82" t="s">
        <v>762</v>
      </c>
      <c r="B313" s="197" t="s">
        <v>730</v>
      </c>
      <c r="C313" s="197" t="s">
        <v>753</v>
      </c>
      <c r="D313" s="197" t="s">
        <v>753</v>
      </c>
      <c r="E313" s="197" t="s">
        <v>745</v>
      </c>
      <c r="F313" s="199">
        <v>-1091.1129600000002</v>
      </c>
      <c r="G313" s="197">
        <f>'Drop downs XTRA'!$F313*2</f>
        <v>-2182.2259200000003</v>
      </c>
      <c r="H313" s="200">
        <v>42078</v>
      </c>
      <c r="Q313" t="str">
        <f t="shared" si="16"/>
        <v>OK</v>
      </c>
      <c r="R313" t="str">
        <f t="shared" si="17"/>
        <v>OK</v>
      </c>
      <c r="S313" t="str">
        <f t="shared" si="18"/>
        <v>OK</v>
      </c>
      <c r="T313" t="str">
        <f t="shared" si="19"/>
        <v>OK</v>
      </c>
    </row>
    <row r="314" spans="1:20">
      <c r="A314" s="83" t="s">
        <v>763</v>
      </c>
      <c r="B314" s="194" t="s">
        <v>730</v>
      </c>
      <c r="C314" s="194" t="s">
        <v>753</v>
      </c>
      <c r="D314" s="194" t="s">
        <v>753</v>
      </c>
      <c r="E314" s="194" t="s">
        <v>745</v>
      </c>
      <c r="F314" s="195">
        <v>-1247.33323008</v>
      </c>
      <c r="G314" s="194">
        <f>'Drop downs XTRA'!$F314*2</f>
        <v>-2494.66646016</v>
      </c>
      <c r="H314" s="196">
        <v>42561</v>
      </c>
      <c r="Q314" t="str">
        <f t="shared" si="16"/>
        <v>OK</v>
      </c>
      <c r="R314" t="str">
        <f t="shared" si="17"/>
        <v>OK</v>
      </c>
      <c r="S314" t="str">
        <f t="shared" si="18"/>
        <v>OK</v>
      </c>
      <c r="T314" t="str">
        <f t="shared" si="19"/>
        <v>OK</v>
      </c>
    </row>
    <row r="315" spans="1:20">
      <c r="A315" s="82" t="s">
        <v>764</v>
      </c>
      <c r="B315" s="197" t="s">
        <v>730</v>
      </c>
      <c r="C315" s="197" t="s">
        <v>753</v>
      </c>
      <c r="D315" s="197" t="s">
        <v>753</v>
      </c>
      <c r="E315" s="197" t="s">
        <v>745</v>
      </c>
      <c r="F315" s="199">
        <v>-2044.5713948254236</v>
      </c>
      <c r="G315" s="197">
        <f>'Drop downs XTRA'!$F315*2</f>
        <v>-4089.1427896508471</v>
      </c>
      <c r="H315" s="200">
        <v>42192</v>
      </c>
      <c r="Q315" t="str">
        <f t="shared" si="16"/>
        <v>OK</v>
      </c>
      <c r="R315" t="str">
        <f t="shared" si="17"/>
        <v>OK</v>
      </c>
      <c r="S315" t="str">
        <f t="shared" si="18"/>
        <v>OK</v>
      </c>
      <c r="T315" t="str">
        <f t="shared" si="19"/>
        <v>OK</v>
      </c>
    </row>
    <row r="316" spans="1:20">
      <c r="A316" s="83" t="s">
        <v>533</v>
      </c>
      <c r="B316" s="194" t="s">
        <v>730</v>
      </c>
      <c r="C316" s="194" t="s">
        <v>753</v>
      </c>
      <c r="D316" s="194" t="s">
        <v>753</v>
      </c>
      <c r="E316" s="194" t="s">
        <v>745</v>
      </c>
      <c r="F316" s="195">
        <v>-2224.3772879999997</v>
      </c>
      <c r="G316" s="194">
        <f>'Drop downs XTRA'!$F316*2</f>
        <v>-4448.7545759999994</v>
      </c>
      <c r="H316" s="196">
        <v>42939</v>
      </c>
      <c r="Q316" t="str">
        <f t="shared" si="16"/>
        <v>OK</v>
      </c>
      <c r="R316" t="str">
        <f t="shared" si="17"/>
        <v>OK</v>
      </c>
      <c r="S316" t="str">
        <f t="shared" si="18"/>
        <v>OK</v>
      </c>
      <c r="T316" t="str">
        <f t="shared" si="19"/>
        <v>OK</v>
      </c>
    </row>
    <row r="317" spans="1:20">
      <c r="A317" s="82" t="s">
        <v>760</v>
      </c>
      <c r="B317" s="197" t="s">
        <v>738</v>
      </c>
      <c r="C317" s="197" t="s">
        <v>753</v>
      </c>
      <c r="D317" s="197" t="s">
        <v>753</v>
      </c>
      <c r="E317" s="197" t="s">
        <v>745</v>
      </c>
      <c r="F317" s="199">
        <v>-8141.7769684020022</v>
      </c>
      <c r="G317" s="197">
        <f>'Drop downs XTRA'!$F317*2</f>
        <v>-16283.553936804004</v>
      </c>
      <c r="H317" s="200">
        <v>42266</v>
      </c>
      <c r="Q317" t="str">
        <f t="shared" si="16"/>
        <v>OK</v>
      </c>
      <c r="R317" t="str">
        <f t="shared" si="17"/>
        <v>OK</v>
      </c>
      <c r="S317" t="str">
        <f t="shared" si="18"/>
        <v>OK</v>
      </c>
      <c r="T317" t="str">
        <f t="shared" si="19"/>
        <v>OK</v>
      </c>
    </row>
    <row r="318" spans="1:20">
      <c r="A318" s="83" t="s">
        <v>39</v>
      </c>
      <c r="B318" s="194" t="s">
        <v>738</v>
      </c>
      <c r="C318" s="194" t="s">
        <v>753</v>
      </c>
      <c r="D318" s="194" t="s">
        <v>753</v>
      </c>
      <c r="E318" s="194" t="s">
        <v>745</v>
      </c>
      <c r="F318" s="195">
        <v>-3111.2097975000011</v>
      </c>
      <c r="G318" s="194">
        <f>'Drop downs XTRA'!$F318*2</f>
        <v>-6222.4195950000021</v>
      </c>
      <c r="H318" s="196">
        <v>42855</v>
      </c>
      <c r="Q318" t="str">
        <f t="shared" si="16"/>
        <v>OK</v>
      </c>
      <c r="R318" t="str">
        <f t="shared" si="17"/>
        <v>OK</v>
      </c>
      <c r="S318" t="str">
        <f t="shared" si="18"/>
        <v>OK</v>
      </c>
      <c r="T318" t="str">
        <f t="shared" si="19"/>
        <v>OK</v>
      </c>
    </row>
    <row r="319" spans="1:20">
      <c r="A319" s="82" t="s">
        <v>761</v>
      </c>
      <c r="B319" s="197" t="s">
        <v>738</v>
      </c>
      <c r="C319" s="197" t="s">
        <v>753</v>
      </c>
      <c r="D319" s="197" t="s">
        <v>753</v>
      </c>
      <c r="E319" s="197" t="s">
        <v>745</v>
      </c>
      <c r="F319" s="199">
        <v>-1468.1088</v>
      </c>
      <c r="G319" s="197">
        <f>'Drop downs XTRA'!$F319*2</f>
        <v>-2936.2175999999999</v>
      </c>
      <c r="H319" s="200">
        <v>42329</v>
      </c>
      <c r="Q319" t="str">
        <f t="shared" si="16"/>
        <v>OK</v>
      </c>
      <c r="R319" t="str">
        <f t="shared" si="17"/>
        <v>OK</v>
      </c>
      <c r="S319" t="str">
        <f t="shared" si="18"/>
        <v>OK</v>
      </c>
      <c r="T319" t="str">
        <f t="shared" si="19"/>
        <v>OK</v>
      </c>
    </row>
    <row r="320" spans="1:20">
      <c r="A320" s="83" t="s">
        <v>309</v>
      </c>
      <c r="B320" s="194" t="s">
        <v>738</v>
      </c>
      <c r="C320" s="194" t="s">
        <v>753</v>
      </c>
      <c r="D320" s="194" t="s">
        <v>753</v>
      </c>
      <c r="E320" s="194" t="s">
        <v>745</v>
      </c>
      <c r="F320" s="195">
        <v>-1659.8855192774397</v>
      </c>
      <c r="G320" s="194">
        <f>'Drop downs XTRA'!$F320*2</f>
        <v>-3319.7710385548794</v>
      </c>
      <c r="H320" s="196">
        <v>42856</v>
      </c>
      <c r="Q320" t="str">
        <f t="shared" si="16"/>
        <v>OK</v>
      </c>
      <c r="R320" t="str">
        <f t="shared" si="17"/>
        <v>OK</v>
      </c>
      <c r="S320" t="str">
        <f t="shared" si="18"/>
        <v>OK</v>
      </c>
      <c r="T320" t="str">
        <f t="shared" si="19"/>
        <v>OK</v>
      </c>
    </row>
    <row r="321" spans="1:20">
      <c r="A321" s="82" t="s">
        <v>601</v>
      </c>
      <c r="B321" s="197" t="s">
        <v>738</v>
      </c>
      <c r="C321" s="197" t="s">
        <v>753</v>
      </c>
      <c r="D321" s="197" t="s">
        <v>753</v>
      </c>
      <c r="E321" s="197" t="s">
        <v>745</v>
      </c>
      <c r="F321" s="199">
        <v>-840.36203999999998</v>
      </c>
      <c r="G321" s="197">
        <f>'Drop downs XTRA'!$F321*2</f>
        <v>-1680.72408</v>
      </c>
      <c r="H321" s="200">
        <v>42836</v>
      </c>
      <c r="Q321" t="str">
        <f t="shared" si="16"/>
        <v>OK</v>
      </c>
      <c r="R321" t="str">
        <f t="shared" si="17"/>
        <v>OK</v>
      </c>
      <c r="S321" t="str">
        <f t="shared" si="18"/>
        <v>OK</v>
      </c>
      <c r="T321" t="str">
        <f t="shared" si="19"/>
        <v>OK</v>
      </c>
    </row>
    <row r="322" spans="1:20">
      <c r="A322" s="83" t="s">
        <v>762</v>
      </c>
      <c r="B322" s="194" t="s">
        <v>738</v>
      </c>
      <c r="C322" s="194" t="s">
        <v>753</v>
      </c>
      <c r="D322" s="194" t="s">
        <v>753</v>
      </c>
      <c r="E322" s="194" t="s">
        <v>745</v>
      </c>
      <c r="F322" s="195">
        <v>-951.4874880000001</v>
      </c>
      <c r="G322" s="194">
        <f>'Drop downs XTRA'!$F322*2</f>
        <v>-1902.9749760000002</v>
      </c>
      <c r="H322" s="196">
        <v>42552</v>
      </c>
      <c r="Q322" t="str">
        <f t="shared" si="16"/>
        <v>OK</v>
      </c>
      <c r="R322" t="str">
        <f t="shared" si="17"/>
        <v>OK</v>
      </c>
      <c r="S322" t="str">
        <f t="shared" si="18"/>
        <v>OK</v>
      </c>
      <c r="T322" t="str">
        <f t="shared" si="19"/>
        <v>OK</v>
      </c>
    </row>
    <row r="323" spans="1:20">
      <c r="A323" s="82" t="s">
        <v>763</v>
      </c>
      <c r="B323" s="197" t="s">
        <v>738</v>
      </c>
      <c r="C323" s="197" t="s">
        <v>753</v>
      </c>
      <c r="D323" s="197" t="s">
        <v>753</v>
      </c>
      <c r="E323" s="197" t="s">
        <v>745</v>
      </c>
      <c r="F323" s="199">
        <v>-1233.4398073829998</v>
      </c>
      <c r="G323" s="197">
        <f>'Drop downs XTRA'!$F323*2</f>
        <v>-2466.8796147659996</v>
      </c>
      <c r="H323" s="200">
        <v>42635</v>
      </c>
      <c r="Q323" t="str">
        <f t="shared" si="16"/>
        <v>OK</v>
      </c>
      <c r="R323" t="str">
        <f t="shared" si="17"/>
        <v>OK</v>
      </c>
      <c r="S323" t="str">
        <f t="shared" si="18"/>
        <v>OK</v>
      </c>
      <c r="T323" t="str">
        <f t="shared" si="19"/>
        <v>OK</v>
      </c>
    </row>
    <row r="324" spans="1:20">
      <c r="A324" s="83" t="s">
        <v>764</v>
      </c>
      <c r="B324" s="194" t="s">
        <v>738</v>
      </c>
      <c r="C324" s="194" t="s">
        <v>753</v>
      </c>
      <c r="D324" s="194" t="s">
        <v>753</v>
      </c>
      <c r="E324" s="194" t="s">
        <v>745</v>
      </c>
      <c r="F324" s="195">
        <v>-1511.1479604062265</v>
      </c>
      <c r="G324" s="194">
        <f>'Drop downs XTRA'!$F324*2</f>
        <v>-3022.295920812453</v>
      </c>
      <c r="H324" s="196">
        <v>42096</v>
      </c>
      <c r="Q324" t="str">
        <f t="shared" ref="Q324:Q387" si="20">IF(COUNTA(A324:H324)=8,"OK",$Q$3)</f>
        <v>OK</v>
      </c>
      <c r="R324" t="str">
        <f t="shared" ref="R324:R387" si="21">IF(AND(D324="Gov",C324="HP"),$R$3,"OK")</f>
        <v>OK</v>
      </c>
      <c r="S324" t="str">
        <f t="shared" ref="S324:S387" si="22">IF(G324=F324*2,"OK",$S$3)</f>
        <v>OK</v>
      </c>
      <c r="T324" t="str">
        <f t="shared" ref="T324:T387" si="23">IF(AND(E324="Income",F324&lt;=0),$T$3,"OK")</f>
        <v>OK</v>
      </c>
    </row>
    <row r="325" spans="1:20">
      <c r="A325" s="82" t="s">
        <v>533</v>
      </c>
      <c r="B325" s="197" t="s">
        <v>738</v>
      </c>
      <c r="C325" s="197" t="s">
        <v>753</v>
      </c>
      <c r="D325" s="197" t="s">
        <v>753</v>
      </c>
      <c r="E325" s="197" t="s">
        <v>745</v>
      </c>
      <c r="F325" s="199">
        <v>-944.11612799999989</v>
      </c>
      <c r="G325" s="197">
        <f>'Drop downs XTRA'!$F325*2</f>
        <v>-1888.2322559999998</v>
      </c>
      <c r="H325" s="200">
        <v>42584</v>
      </c>
      <c r="Q325" t="str">
        <f t="shared" si="20"/>
        <v>OK</v>
      </c>
      <c r="R325" t="str">
        <f t="shared" si="21"/>
        <v>OK</v>
      </c>
      <c r="S325" t="str">
        <f t="shared" si="22"/>
        <v>OK</v>
      </c>
      <c r="T325" t="str">
        <f t="shared" si="23"/>
        <v>OK</v>
      </c>
    </row>
    <row r="326" spans="1:20">
      <c r="A326" s="83" t="s">
        <v>760</v>
      </c>
      <c r="B326" s="194" t="s">
        <v>748</v>
      </c>
      <c r="C326" s="194" t="s">
        <v>753</v>
      </c>
      <c r="D326" s="194" t="s">
        <v>753</v>
      </c>
      <c r="E326" s="194" t="s">
        <v>745</v>
      </c>
      <c r="F326" s="195">
        <v>-6569.5453651080024</v>
      </c>
      <c r="G326" s="194">
        <f>'Drop downs XTRA'!$F326*2</f>
        <v>-13139.090730216005</v>
      </c>
      <c r="H326" s="196">
        <v>42094</v>
      </c>
      <c r="Q326" t="str">
        <f t="shared" si="20"/>
        <v>OK</v>
      </c>
      <c r="R326" t="str">
        <f t="shared" si="21"/>
        <v>OK</v>
      </c>
      <c r="S326" t="str">
        <f t="shared" si="22"/>
        <v>OK</v>
      </c>
      <c r="T326" t="str">
        <f t="shared" si="23"/>
        <v>OK</v>
      </c>
    </row>
    <row r="327" spans="1:20">
      <c r="A327" s="82" t="s">
        <v>39</v>
      </c>
      <c r="B327" s="197" t="s">
        <v>748</v>
      </c>
      <c r="C327" s="197" t="s">
        <v>753</v>
      </c>
      <c r="D327" s="197" t="s">
        <v>753</v>
      </c>
      <c r="E327" s="197" t="s">
        <v>745</v>
      </c>
      <c r="F327" s="199">
        <v>-3226.4397900000008</v>
      </c>
      <c r="G327" s="197">
        <f>'Drop downs XTRA'!$F327*2</f>
        <v>-6452.8795800000016</v>
      </c>
      <c r="H327" s="200">
        <v>42458</v>
      </c>
      <c r="Q327" t="str">
        <f t="shared" si="20"/>
        <v>OK</v>
      </c>
      <c r="R327" t="str">
        <f t="shared" si="21"/>
        <v>OK</v>
      </c>
      <c r="S327" t="str">
        <f t="shared" si="22"/>
        <v>OK</v>
      </c>
      <c r="T327" t="str">
        <f t="shared" si="23"/>
        <v>OK</v>
      </c>
    </row>
    <row r="328" spans="1:20">
      <c r="A328" s="83" t="s">
        <v>761</v>
      </c>
      <c r="B328" s="194" t="s">
        <v>748</v>
      </c>
      <c r="C328" s="194" t="s">
        <v>753</v>
      </c>
      <c r="D328" s="194" t="s">
        <v>753</v>
      </c>
      <c r="E328" s="194" t="s">
        <v>745</v>
      </c>
      <c r="F328" s="195">
        <v>-1124.4795839999999</v>
      </c>
      <c r="G328" s="194">
        <f>'Drop downs XTRA'!$F328*2</f>
        <v>-2248.9591679999999</v>
      </c>
      <c r="H328" s="196">
        <v>42123</v>
      </c>
      <c r="Q328" t="str">
        <f t="shared" si="20"/>
        <v>OK</v>
      </c>
      <c r="R328" t="str">
        <f t="shared" si="21"/>
        <v>OK</v>
      </c>
      <c r="S328" t="str">
        <f t="shared" si="22"/>
        <v>OK</v>
      </c>
      <c r="T328" t="str">
        <f t="shared" si="23"/>
        <v>OK</v>
      </c>
    </row>
    <row r="329" spans="1:20">
      <c r="A329" s="82" t="s">
        <v>309</v>
      </c>
      <c r="B329" s="197" t="s">
        <v>748</v>
      </c>
      <c r="C329" s="197" t="s">
        <v>753</v>
      </c>
      <c r="D329" s="197" t="s">
        <v>753</v>
      </c>
      <c r="E329" s="197" t="s">
        <v>745</v>
      </c>
      <c r="F329" s="199">
        <v>-1132.7302756223999</v>
      </c>
      <c r="G329" s="197">
        <f>'Drop downs XTRA'!$F329*2</f>
        <v>-2265.4605512447997</v>
      </c>
      <c r="H329" s="200">
        <v>42162</v>
      </c>
      <c r="Q329" t="str">
        <f t="shared" si="20"/>
        <v>OK</v>
      </c>
      <c r="R329" t="str">
        <f t="shared" si="21"/>
        <v>OK</v>
      </c>
      <c r="S329" t="str">
        <f t="shared" si="22"/>
        <v>OK</v>
      </c>
      <c r="T329" t="str">
        <f t="shared" si="23"/>
        <v>OK</v>
      </c>
    </row>
    <row r="330" spans="1:20">
      <c r="A330" s="83" t="s">
        <v>601</v>
      </c>
      <c r="B330" s="194" t="s">
        <v>748</v>
      </c>
      <c r="C330" s="194" t="s">
        <v>753</v>
      </c>
      <c r="D330" s="194" t="s">
        <v>753</v>
      </c>
      <c r="E330" s="194" t="s">
        <v>745</v>
      </c>
      <c r="F330" s="195">
        <v>-672.06127275000006</v>
      </c>
      <c r="G330" s="194">
        <f>'Drop downs XTRA'!$F330*2</f>
        <v>-1344.1225455000001</v>
      </c>
      <c r="H330" s="196">
        <v>42828</v>
      </c>
      <c r="Q330" t="str">
        <f t="shared" si="20"/>
        <v>OK</v>
      </c>
      <c r="R330" t="str">
        <f t="shared" si="21"/>
        <v>OK</v>
      </c>
      <c r="S330" t="str">
        <f t="shared" si="22"/>
        <v>OK</v>
      </c>
      <c r="T330" t="str">
        <f t="shared" si="23"/>
        <v>OK</v>
      </c>
    </row>
    <row r="331" spans="1:20">
      <c r="A331" s="82" t="s">
        <v>762</v>
      </c>
      <c r="B331" s="197" t="s">
        <v>748</v>
      </c>
      <c r="C331" s="197" t="s">
        <v>753</v>
      </c>
      <c r="D331" s="197" t="s">
        <v>753</v>
      </c>
      <c r="E331" s="197" t="s">
        <v>745</v>
      </c>
      <c r="F331" s="199">
        <v>-737.88825600000007</v>
      </c>
      <c r="G331" s="197">
        <f>'Drop downs XTRA'!$F331*2</f>
        <v>-1475.7765120000001</v>
      </c>
      <c r="H331" s="200">
        <v>42874</v>
      </c>
      <c r="Q331" t="str">
        <f t="shared" si="20"/>
        <v>OK</v>
      </c>
      <c r="R331" t="str">
        <f t="shared" si="21"/>
        <v>OK</v>
      </c>
      <c r="S331" t="str">
        <f t="shared" si="22"/>
        <v>OK</v>
      </c>
      <c r="T331" t="str">
        <f t="shared" si="23"/>
        <v>OK</v>
      </c>
    </row>
    <row r="332" spans="1:20">
      <c r="A332" s="83" t="s">
        <v>763</v>
      </c>
      <c r="B332" s="194" t="s">
        <v>748</v>
      </c>
      <c r="C332" s="194" t="s">
        <v>753</v>
      </c>
      <c r="D332" s="194" t="s">
        <v>753</v>
      </c>
      <c r="E332" s="194" t="s">
        <v>745</v>
      </c>
      <c r="F332" s="195">
        <v>-1853.1807989760002</v>
      </c>
      <c r="G332" s="194">
        <f>'Drop downs XTRA'!$F332*2</f>
        <v>-3706.3615979520005</v>
      </c>
      <c r="H332" s="196">
        <v>42778</v>
      </c>
      <c r="Q332" t="str">
        <f t="shared" si="20"/>
        <v>OK</v>
      </c>
      <c r="R332" t="str">
        <f t="shared" si="21"/>
        <v>OK</v>
      </c>
      <c r="S332" t="str">
        <f t="shared" si="22"/>
        <v>OK</v>
      </c>
      <c r="T332" t="str">
        <f t="shared" si="23"/>
        <v>OK</v>
      </c>
    </row>
    <row r="333" spans="1:20">
      <c r="A333" s="82" t="s">
        <v>764</v>
      </c>
      <c r="B333" s="197" t="s">
        <v>748</v>
      </c>
      <c r="C333" s="197" t="s">
        <v>753</v>
      </c>
      <c r="D333" s="197" t="s">
        <v>753</v>
      </c>
      <c r="E333" s="197" t="s">
        <v>745</v>
      </c>
      <c r="F333" s="199">
        <v>-931.75322429139169</v>
      </c>
      <c r="G333" s="197">
        <f>'Drop downs XTRA'!$F333*2</f>
        <v>-1863.5064485827834</v>
      </c>
      <c r="H333" s="200">
        <v>42804</v>
      </c>
      <c r="Q333" t="str">
        <f t="shared" si="20"/>
        <v>OK</v>
      </c>
      <c r="R333" t="str">
        <f t="shared" si="21"/>
        <v>OK</v>
      </c>
      <c r="S333" t="str">
        <f t="shared" si="22"/>
        <v>OK</v>
      </c>
      <c r="T333" t="str">
        <f t="shared" si="23"/>
        <v>OK</v>
      </c>
    </row>
    <row r="334" spans="1:20">
      <c r="A334" s="83" t="s">
        <v>533</v>
      </c>
      <c r="B334" s="194" t="s">
        <v>748</v>
      </c>
      <c r="C334" s="194" t="s">
        <v>753</v>
      </c>
      <c r="D334" s="194" t="s">
        <v>753</v>
      </c>
      <c r="E334" s="194" t="s">
        <v>745</v>
      </c>
      <c r="F334" s="195">
        <v>-1608.6356999999998</v>
      </c>
      <c r="G334" s="194">
        <f>'Drop downs XTRA'!$F334*2</f>
        <v>-3217.2713999999996</v>
      </c>
      <c r="H334" s="196">
        <v>42132</v>
      </c>
      <c r="Q334" t="str">
        <f t="shared" si="20"/>
        <v>OK</v>
      </c>
      <c r="R334" t="str">
        <f t="shared" si="21"/>
        <v>OK</v>
      </c>
      <c r="S334" t="str">
        <f t="shared" si="22"/>
        <v>OK</v>
      </c>
      <c r="T334" t="str">
        <f t="shared" si="23"/>
        <v>OK</v>
      </c>
    </row>
    <row r="335" spans="1:20">
      <c r="A335" s="82" t="s">
        <v>760</v>
      </c>
      <c r="B335" s="197" t="s">
        <v>744</v>
      </c>
      <c r="C335" s="197" t="s">
        <v>753</v>
      </c>
      <c r="D335" s="197" t="s">
        <v>753</v>
      </c>
      <c r="E335" s="197" t="s">
        <v>745</v>
      </c>
      <c r="F335" s="199">
        <v>-5932.8698405130017</v>
      </c>
      <c r="G335" s="197">
        <f>'Drop downs XTRA'!$F335*2</f>
        <v>-11865.739681026003</v>
      </c>
      <c r="H335" s="200">
        <v>42028</v>
      </c>
      <c r="Q335" t="str">
        <f t="shared" si="20"/>
        <v>OK</v>
      </c>
      <c r="R335" t="str">
        <f t="shared" si="21"/>
        <v>OK</v>
      </c>
      <c r="S335" t="str">
        <f t="shared" si="22"/>
        <v>OK</v>
      </c>
      <c r="T335" t="str">
        <f t="shared" si="23"/>
        <v>OK</v>
      </c>
    </row>
    <row r="336" spans="1:20">
      <c r="A336" s="83" t="s">
        <v>39</v>
      </c>
      <c r="B336" s="194" t="s">
        <v>744</v>
      </c>
      <c r="C336" s="194" t="s">
        <v>753</v>
      </c>
      <c r="D336" s="194" t="s">
        <v>753</v>
      </c>
      <c r="E336" s="194" t="s">
        <v>745</v>
      </c>
      <c r="F336" s="195">
        <v>-1843.6798800000006</v>
      </c>
      <c r="G336" s="194">
        <f>'Drop downs XTRA'!$F336*2</f>
        <v>-3687.3597600000012</v>
      </c>
      <c r="H336" s="196">
        <v>42685</v>
      </c>
      <c r="Q336" t="str">
        <f t="shared" si="20"/>
        <v>OK</v>
      </c>
      <c r="R336" t="str">
        <f t="shared" si="21"/>
        <v>OK</v>
      </c>
      <c r="S336" t="str">
        <f t="shared" si="22"/>
        <v>OK</v>
      </c>
      <c r="T336" t="str">
        <f t="shared" si="23"/>
        <v>OK</v>
      </c>
    </row>
    <row r="337" spans="1:20">
      <c r="A337" s="82" t="s">
        <v>761</v>
      </c>
      <c r="B337" s="197" t="s">
        <v>744</v>
      </c>
      <c r="C337" s="197" t="s">
        <v>753</v>
      </c>
      <c r="D337" s="197" t="s">
        <v>753</v>
      </c>
      <c r="E337" s="197" t="s">
        <v>745</v>
      </c>
      <c r="F337" s="199">
        <v>-947.38895999999988</v>
      </c>
      <c r="G337" s="197">
        <f>'Drop downs XTRA'!$F337*2</f>
        <v>-1894.7779199999998</v>
      </c>
      <c r="H337" s="200">
        <v>42219</v>
      </c>
      <c r="Q337" t="str">
        <f t="shared" si="20"/>
        <v>OK</v>
      </c>
      <c r="R337" t="str">
        <f t="shared" si="21"/>
        <v>OK</v>
      </c>
      <c r="S337" t="str">
        <f t="shared" si="22"/>
        <v>OK</v>
      </c>
      <c r="T337" t="str">
        <f t="shared" si="23"/>
        <v>OK</v>
      </c>
    </row>
    <row r="338" spans="1:20">
      <c r="A338" s="83" t="s">
        <v>309</v>
      </c>
      <c r="B338" s="194" t="s">
        <v>744</v>
      </c>
      <c r="C338" s="194" t="s">
        <v>753</v>
      </c>
      <c r="D338" s="194" t="s">
        <v>753</v>
      </c>
      <c r="E338" s="194" t="s">
        <v>767</v>
      </c>
      <c r="F338" s="195">
        <v>-1405.7473164134399</v>
      </c>
      <c r="G338" s="194">
        <f>'Drop downs XTRA'!$F338*2</f>
        <v>-2811.4946328268798</v>
      </c>
      <c r="H338" s="196">
        <v>42623</v>
      </c>
      <c r="Q338" t="str">
        <f t="shared" si="20"/>
        <v>OK</v>
      </c>
      <c r="R338" t="str">
        <f t="shared" si="21"/>
        <v>OK</v>
      </c>
      <c r="S338" t="str">
        <f t="shared" si="22"/>
        <v>OK</v>
      </c>
      <c r="T338" t="str">
        <f t="shared" si="23"/>
        <v>OK</v>
      </c>
    </row>
    <row r="339" spans="1:20">
      <c r="A339" s="82" t="s">
        <v>601</v>
      </c>
      <c r="B339" s="197" t="s">
        <v>744</v>
      </c>
      <c r="C339" s="197" t="s">
        <v>753</v>
      </c>
      <c r="D339" s="197" t="s">
        <v>753</v>
      </c>
      <c r="E339" s="197" t="s">
        <v>745</v>
      </c>
      <c r="F339" s="199">
        <v>-957.06801450000012</v>
      </c>
      <c r="G339" s="197">
        <f>'Drop downs XTRA'!$F339*2</f>
        <v>-1914.1360290000002</v>
      </c>
      <c r="H339" s="200">
        <v>42735</v>
      </c>
      <c r="Q339" t="str">
        <f t="shared" si="20"/>
        <v>OK</v>
      </c>
      <c r="R339" t="str">
        <f t="shared" si="21"/>
        <v>OK</v>
      </c>
      <c r="S339" t="str">
        <f t="shared" si="22"/>
        <v>OK</v>
      </c>
      <c r="T339" t="str">
        <f t="shared" si="23"/>
        <v>OK</v>
      </c>
    </row>
    <row r="340" spans="1:20">
      <c r="A340" s="83" t="s">
        <v>762</v>
      </c>
      <c r="B340" s="194" t="s">
        <v>744</v>
      </c>
      <c r="C340" s="194" t="s">
        <v>753</v>
      </c>
      <c r="D340" s="194" t="s">
        <v>753</v>
      </c>
      <c r="E340" s="194" t="s">
        <v>745</v>
      </c>
      <c r="F340" s="195">
        <v>-1186.5853439999998</v>
      </c>
      <c r="G340" s="194">
        <f>'Drop downs XTRA'!$F340*2</f>
        <v>-2373.1706879999997</v>
      </c>
      <c r="H340" s="196">
        <v>42134</v>
      </c>
      <c r="Q340" t="str">
        <f t="shared" si="20"/>
        <v>OK</v>
      </c>
      <c r="R340" t="str">
        <f t="shared" si="21"/>
        <v>OK</v>
      </c>
      <c r="S340" t="str">
        <f t="shared" si="22"/>
        <v>OK</v>
      </c>
      <c r="T340" t="str">
        <f t="shared" si="23"/>
        <v>OK</v>
      </c>
    </row>
    <row r="341" spans="1:20">
      <c r="A341" s="82" t="s">
        <v>763</v>
      </c>
      <c r="B341" s="197" t="s">
        <v>744</v>
      </c>
      <c r="C341" s="197" t="s">
        <v>753</v>
      </c>
      <c r="D341" s="197" t="s">
        <v>753</v>
      </c>
      <c r="E341" s="197" t="s">
        <v>745</v>
      </c>
      <c r="F341" s="199">
        <v>-959.66952681599992</v>
      </c>
      <c r="G341" s="197">
        <f>'Drop downs XTRA'!$F341*2</f>
        <v>-1919.3390536319998</v>
      </c>
      <c r="H341" s="200">
        <v>42396</v>
      </c>
      <c r="Q341" t="str">
        <f t="shared" si="20"/>
        <v>OK</v>
      </c>
      <c r="R341" t="str">
        <f t="shared" si="21"/>
        <v>OK</v>
      </c>
      <c r="S341" t="str">
        <f t="shared" si="22"/>
        <v>OK</v>
      </c>
      <c r="T341" t="str">
        <f t="shared" si="23"/>
        <v>OK</v>
      </c>
    </row>
    <row r="342" spans="1:20">
      <c r="A342" s="83" t="s">
        <v>764</v>
      </c>
      <c r="B342" s="194" t="s">
        <v>744</v>
      </c>
      <c r="C342" s="194" t="s">
        <v>753</v>
      </c>
      <c r="D342" s="194" t="s">
        <v>753</v>
      </c>
      <c r="E342" s="194" t="s">
        <v>745</v>
      </c>
      <c r="F342" s="195">
        <v>-917.80973413914364</v>
      </c>
      <c r="G342" s="194">
        <f>'Drop downs XTRA'!$F342*2</f>
        <v>-1835.6194682782873</v>
      </c>
      <c r="H342" s="196">
        <v>42102</v>
      </c>
      <c r="Q342" t="str">
        <f t="shared" si="20"/>
        <v>OK</v>
      </c>
      <c r="R342" t="str">
        <f t="shared" si="21"/>
        <v>OK</v>
      </c>
      <c r="S342" t="str">
        <f t="shared" si="22"/>
        <v>OK</v>
      </c>
      <c r="T342" t="str">
        <f t="shared" si="23"/>
        <v>OK</v>
      </c>
    </row>
    <row r="343" spans="1:20">
      <c r="A343" s="82" t="s">
        <v>533</v>
      </c>
      <c r="B343" s="197" t="s">
        <v>744</v>
      </c>
      <c r="C343" s="197" t="s">
        <v>753</v>
      </c>
      <c r="D343" s="197" t="s">
        <v>753</v>
      </c>
      <c r="E343" s="197" t="s">
        <v>745</v>
      </c>
      <c r="F343" s="199">
        <v>-1052.0696339999997</v>
      </c>
      <c r="G343" s="197">
        <f>'Drop downs XTRA'!$F343*2</f>
        <v>-2104.1392679999994</v>
      </c>
      <c r="H343" s="200">
        <v>42682</v>
      </c>
      <c r="Q343" t="str">
        <f t="shared" si="20"/>
        <v>OK</v>
      </c>
      <c r="R343" t="str">
        <f t="shared" si="21"/>
        <v>OK</v>
      </c>
      <c r="S343" t="str">
        <f t="shared" si="22"/>
        <v>OK</v>
      </c>
      <c r="T343" t="str">
        <f t="shared" si="23"/>
        <v>OK</v>
      </c>
    </row>
    <row r="344" spans="1:20">
      <c r="A344" s="83" t="s">
        <v>729</v>
      </c>
      <c r="B344" s="194" t="s">
        <v>730</v>
      </c>
      <c r="C344" s="194" t="s">
        <v>731</v>
      </c>
      <c r="D344" s="194" t="s">
        <v>732</v>
      </c>
      <c r="E344" s="194" t="s">
        <v>28</v>
      </c>
      <c r="F344" s="195">
        <v>30000</v>
      </c>
      <c r="G344" s="194">
        <f>'Drop downs XTRA'!$F344*2</f>
        <v>60000</v>
      </c>
      <c r="H344" s="196" t="s">
        <v>768</v>
      </c>
      <c r="Q344" t="str">
        <f t="shared" si="20"/>
        <v>OK</v>
      </c>
      <c r="R344" t="str">
        <f t="shared" si="21"/>
        <v>OK</v>
      </c>
      <c r="S344" t="str">
        <f t="shared" si="22"/>
        <v>OK</v>
      </c>
      <c r="T344" t="str">
        <f t="shared" si="23"/>
        <v>OK</v>
      </c>
    </row>
    <row r="345" spans="1:20">
      <c r="A345" s="82" t="s">
        <v>735</v>
      </c>
      <c r="B345" s="197" t="s">
        <v>730</v>
      </c>
      <c r="C345" s="197" t="s">
        <v>504</v>
      </c>
      <c r="D345" s="197" t="s">
        <v>739</v>
      </c>
      <c r="E345" s="197" t="s">
        <v>28</v>
      </c>
      <c r="F345" s="199">
        <v>16000</v>
      </c>
      <c r="G345" s="197">
        <f>'Drop downs XTRA'!$F345*2</f>
        <v>32000</v>
      </c>
      <c r="H345" s="200">
        <v>42828</v>
      </c>
      <c r="Q345" t="str">
        <f t="shared" si="20"/>
        <v>OK</v>
      </c>
      <c r="R345" t="str">
        <f t="shared" si="21"/>
        <v>OK</v>
      </c>
      <c r="S345" t="str">
        <f t="shared" si="22"/>
        <v>OK</v>
      </c>
      <c r="T345" t="str">
        <f t="shared" si="23"/>
        <v>OK</v>
      </c>
    </row>
    <row r="346" spans="1:20">
      <c r="A346" s="83" t="s">
        <v>741</v>
      </c>
      <c r="B346" s="194" t="s">
        <v>730</v>
      </c>
      <c r="C346" s="194" t="s">
        <v>504</v>
      </c>
      <c r="D346" s="194" t="s">
        <v>739</v>
      </c>
      <c r="E346" s="194" t="s">
        <v>28</v>
      </c>
      <c r="F346" s="195">
        <v>20000</v>
      </c>
      <c r="G346" s="194">
        <f>'Drop downs XTRA'!$F346*2</f>
        <v>40000</v>
      </c>
      <c r="H346" s="196">
        <v>42673</v>
      </c>
      <c r="Q346" t="str">
        <f t="shared" si="20"/>
        <v>OK</v>
      </c>
      <c r="R346" t="str">
        <f t="shared" si="21"/>
        <v>OK</v>
      </c>
      <c r="S346" t="str">
        <f t="shared" si="22"/>
        <v>OK</v>
      </c>
      <c r="T346" t="str">
        <f t="shared" si="23"/>
        <v>OK</v>
      </c>
    </row>
    <row r="347" spans="1:20">
      <c r="A347" s="82" t="s">
        <v>746</v>
      </c>
      <c r="B347" s="197" t="s">
        <v>730</v>
      </c>
      <c r="C347" s="197" t="s">
        <v>734</v>
      </c>
      <c r="D347" s="197" t="s">
        <v>494</v>
      </c>
      <c r="E347" s="197" t="s">
        <v>28</v>
      </c>
      <c r="F347" s="199">
        <v>22000</v>
      </c>
      <c r="G347" s="197">
        <f>'Drop downs XTRA'!$F347*2</f>
        <v>44000</v>
      </c>
      <c r="H347" s="200">
        <v>42736</v>
      </c>
      <c r="Q347" t="str">
        <f t="shared" si="20"/>
        <v>OK</v>
      </c>
      <c r="R347" t="str">
        <f t="shared" si="21"/>
        <v>OK</v>
      </c>
      <c r="S347" t="str">
        <f t="shared" si="22"/>
        <v>OK</v>
      </c>
      <c r="T347" t="str">
        <f t="shared" si="23"/>
        <v>OK</v>
      </c>
    </row>
    <row r="348" spans="1:20">
      <c r="A348" s="83" t="s">
        <v>729</v>
      </c>
      <c r="B348" s="194" t="s">
        <v>738</v>
      </c>
      <c r="C348" s="194" t="s">
        <v>731</v>
      </c>
      <c r="D348" s="194" t="s">
        <v>739</v>
      </c>
      <c r="E348" s="194" t="s">
        <v>28</v>
      </c>
      <c r="F348" s="195">
        <v>26000</v>
      </c>
      <c r="G348" s="194">
        <f>'Drop downs XTRA'!$F348*2</f>
        <v>52000</v>
      </c>
      <c r="H348" s="196">
        <v>42060</v>
      </c>
      <c r="Q348" t="str">
        <f t="shared" si="20"/>
        <v>OK</v>
      </c>
      <c r="R348" t="str">
        <f t="shared" si="21"/>
        <v>Check Gov &amp; HP</v>
      </c>
      <c r="S348" t="str">
        <f t="shared" si="22"/>
        <v>OK</v>
      </c>
      <c r="T348" t="str">
        <f t="shared" si="23"/>
        <v>OK</v>
      </c>
    </row>
    <row r="349" spans="1:20">
      <c r="A349" s="82" t="s">
        <v>735</v>
      </c>
      <c r="B349" s="197" t="s">
        <v>738</v>
      </c>
      <c r="C349" s="197" t="s">
        <v>731</v>
      </c>
      <c r="D349" s="197" t="s">
        <v>732</v>
      </c>
      <c r="E349" s="197" t="s">
        <v>28</v>
      </c>
      <c r="F349" s="199">
        <v>10000</v>
      </c>
      <c r="G349" s="197">
        <f>'Drop downs XTRA'!$F349*2</f>
        <v>20000</v>
      </c>
      <c r="H349" s="200">
        <v>42377</v>
      </c>
      <c r="Q349" t="str">
        <f t="shared" si="20"/>
        <v>OK</v>
      </c>
      <c r="R349" t="str">
        <f t="shared" si="21"/>
        <v>OK</v>
      </c>
      <c r="S349" t="str">
        <f t="shared" si="22"/>
        <v>OK</v>
      </c>
      <c r="T349" t="str">
        <f t="shared" si="23"/>
        <v>OK</v>
      </c>
    </row>
    <row r="350" spans="1:20">
      <c r="A350" s="83" t="s">
        <v>741</v>
      </c>
      <c r="B350" s="194" t="s">
        <v>738</v>
      </c>
      <c r="C350" s="194" t="s">
        <v>734</v>
      </c>
      <c r="D350" s="194" t="s">
        <v>749</v>
      </c>
      <c r="E350" s="194" t="s">
        <v>28</v>
      </c>
      <c r="F350" s="195">
        <v>16000</v>
      </c>
      <c r="G350" s="194">
        <f>'Drop downs XTRA'!$F350*2</f>
        <v>32000</v>
      </c>
      <c r="H350" s="196">
        <v>42073</v>
      </c>
      <c r="Q350" t="str">
        <f t="shared" si="20"/>
        <v>OK</v>
      </c>
      <c r="R350" t="str">
        <f t="shared" si="21"/>
        <v>OK</v>
      </c>
      <c r="S350" t="str">
        <f t="shared" si="22"/>
        <v>OK</v>
      </c>
      <c r="T350" t="str">
        <f t="shared" si="23"/>
        <v>OK</v>
      </c>
    </row>
    <row r="351" spans="1:20">
      <c r="A351" s="82" t="s">
        <v>746</v>
      </c>
      <c r="B351" s="197" t="s">
        <v>738</v>
      </c>
      <c r="C351" s="197" t="s">
        <v>734</v>
      </c>
      <c r="D351" s="197" t="s">
        <v>751</v>
      </c>
      <c r="E351" s="197" t="s">
        <v>28</v>
      </c>
      <c r="F351" s="199">
        <v>19000</v>
      </c>
      <c r="G351" s="197">
        <f>'Drop downs XTRA'!$F351*2</f>
        <v>38000</v>
      </c>
      <c r="H351" s="200">
        <v>42298</v>
      </c>
      <c r="Q351" t="str">
        <f t="shared" si="20"/>
        <v>OK</v>
      </c>
      <c r="R351" t="str">
        <f t="shared" si="21"/>
        <v>OK</v>
      </c>
      <c r="S351" t="str">
        <f t="shared" si="22"/>
        <v>OK</v>
      </c>
      <c r="T351" t="str">
        <f t="shared" si="23"/>
        <v>OK</v>
      </c>
    </row>
    <row r="352" spans="1:20">
      <c r="A352" s="83" t="s">
        <v>729</v>
      </c>
      <c r="B352" s="194" t="s">
        <v>744</v>
      </c>
      <c r="C352" s="194" t="s">
        <v>504</v>
      </c>
      <c r="D352" s="194" t="s">
        <v>732</v>
      </c>
      <c r="E352" s="194" t="s">
        <v>28</v>
      </c>
      <c r="F352" s="195">
        <v>28000</v>
      </c>
      <c r="G352" s="194">
        <f>'Drop downs XTRA'!$F352*2</f>
        <v>56000</v>
      </c>
      <c r="H352" s="196">
        <v>42457</v>
      </c>
      <c r="Q352" t="str">
        <f t="shared" si="20"/>
        <v>OK</v>
      </c>
      <c r="R352" t="str">
        <f t="shared" si="21"/>
        <v>OK</v>
      </c>
      <c r="S352" t="str">
        <f t="shared" si="22"/>
        <v>OK</v>
      </c>
      <c r="T352" t="str">
        <f t="shared" si="23"/>
        <v>OK</v>
      </c>
    </row>
    <row r="353" spans="1:20">
      <c r="A353" s="82" t="s">
        <v>735</v>
      </c>
      <c r="B353" s="197" t="s">
        <v>744</v>
      </c>
      <c r="C353" s="197" t="s">
        <v>504</v>
      </c>
      <c r="D353" s="197" t="s">
        <v>751</v>
      </c>
      <c r="E353" s="197" t="s">
        <v>28</v>
      </c>
      <c r="F353" s="199">
        <v>12000</v>
      </c>
      <c r="G353" s="197">
        <f>'Drop downs XTRA'!$F353*2</f>
        <v>24000</v>
      </c>
      <c r="H353" s="200">
        <v>42994</v>
      </c>
      <c r="Q353" t="str">
        <f t="shared" si="20"/>
        <v>OK</v>
      </c>
      <c r="R353" t="str">
        <f t="shared" si="21"/>
        <v>OK</v>
      </c>
      <c r="S353" t="str">
        <f t="shared" si="22"/>
        <v>OK</v>
      </c>
      <c r="T353" t="str">
        <f t="shared" si="23"/>
        <v>OK</v>
      </c>
    </row>
    <row r="354" spans="1:20">
      <c r="A354" s="83" t="s">
        <v>741</v>
      </c>
      <c r="B354" s="194" t="s">
        <v>744</v>
      </c>
      <c r="C354" s="194" t="s">
        <v>734</v>
      </c>
      <c r="D354" s="194" t="s">
        <v>749</v>
      </c>
      <c r="E354" s="194" t="s">
        <v>28</v>
      </c>
      <c r="F354" s="195">
        <v>18000</v>
      </c>
      <c r="G354" s="194">
        <f>'Drop downs XTRA'!$F354*2</f>
        <v>36000</v>
      </c>
      <c r="H354" s="196">
        <v>42978</v>
      </c>
      <c r="Q354" t="str">
        <f t="shared" si="20"/>
        <v>OK</v>
      </c>
      <c r="R354" t="str">
        <f t="shared" si="21"/>
        <v>OK</v>
      </c>
      <c r="S354" t="str">
        <f t="shared" si="22"/>
        <v>OK</v>
      </c>
      <c r="T354" t="str">
        <f t="shared" si="23"/>
        <v>OK</v>
      </c>
    </row>
    <row r="355" spans="1:20">
      <c r="A355" s="82" t="s">
        <v>746</v>
      </c>
      <c r="B355" s="197" t="s">
        <v>744</v>
      </c>
      <c r="C355" s="197" t="s">
        <v>743</v>
      </c>
      <c r="D355" s="197" t="s">
        <v>752</v>
      </c>
      <c r="E355" s="197" t="s">
        <v>28</v>
      </c>
      <c r="F355" s="199">
        <v>21000</v>
      </c>
      <c r="G355" s="197">
        <f>'Drop downs XTRA'!$F355*2</f>
        <v>42000</v>
      </c>
      <c r="H355" s="200">
        <v>42651</v>
      </c>
      <c r="Q355" t="str">
        <f t="shared" si="20"/>
        <v>OK</v>
      </c>
      <c r="R355" t="str">
        <f t="shared" si="21"/>
        <v>OK</v>
      </c>
      <c r="S355" t="str">
        <f t="shared" si="22"/>
        <v>OK</v>
      </c>
      <c r="T355" t="str">
        <f t="shared" si="23"/>
        <v>OK</v>
      </c>
    </row>
    <row r="356" spans="1:20">
      <c r="A356" s="83" t="s">
        <v>729</v>
      </c>
      <c r="B356" s="194" t="s">
        <v>748</v>
      </c>
      <c r="C356" s="194" t="s">
        <v>502</v>
      </c>
      <c r="D356" s="194" t="s">
        <v>739</v>
      </c>
      <c r="E356" s="194" t="s">
        <v>28</v>
      </c>
      <c r="F356" s="195">
        <v>31000</v>
      </c>
      <c r="G356" s="194">
        <f>'Drop downs XTRA'!$F356*2</f>
        <v>62000</v>
      </c>
      <c r="H356" s="196">
        <v>42934</v>
      </c>
      <c r="Q356" t="str">
        <f t="shared" si="20"/>
        <v>OK</v>
      </c>
      <c r="R356" t="str">
        <f t="shared" si="21"/>
        <v>OK</v>
      </c>
      <c r="S356" t="str">
        <f t="shared" si="22"/>
        <v>OK</v>
      </c>
      <c r="T356" t="str">
        <f t="shared" si="23"/>
        <v>OK</v>
      </c>
    </row>
    <row r="357" spans="1:20">
      <c r="A357" s="82" t="s">
        <v>735</v>
      </c>
      <c r="B357" s="197" t="s">
        <v>748</v>
      </c>
      <c r="C357" s="197" t="s">
        <v>734</v>
      </c>
      <c r="D357" s="197" t="s">
        <v>752</v>
      </c>
      <c r="E357" s="197" t="s">
        <v>28</v>
      </c>
      <c r="F357" s="199">
        <v>15000</v>
      </c>
      <c r="G357" s="197">
        <f>'Drop downs XTRA'!$F357*2</f>
        <v>30000</v>
      </c>
      <c r="H357" s="200">
        <v>42400</v>
      </c>
      <c r="Q357" t="str">
        <f t="shared" si="20"/>
        <v>OK</v>
      </c>
      <c r="R357" t="str">
        <f t="shared" si="21"/>
        <v>OK</v>
      </c>
      <c r="S357" t="str">
        <f t="shared" si="22"/>
        <v>OK</v>
      </c>
      <c r="T357" t="str">
        <f t="shared" si="23"/>
        <v>OK</v>
      </c>
    </row>
    <row r="358" spans="1:20">
      <c r="A358" s="83" t="s">
        <v>741</v>
      </c>
      <c r="B358" s="194" t="s">
        <v>748</v>
      </c>
      <c r="C358" s="194" t="s">
        <v>731</v>
      </c>
      <c r="D358" s="194" t="s">
        <v>752</v>
      </c>
      <c r="E358" s="194" t="s">
        <v>28</v>
      </c>
      <c r="F358" s="195">
        <v>21000</v>
      </c>
      <c r="G358" s="194">
        <f>'Drop downs XTRA'!$F358*2</f>
        <v>42000</v>
      </c>
      <c r="H358" s="196">
        <v>42504</v>
      </c>
      <c r="Q358" t="str">
        <f t="shared" si="20"/>
        <v>OK</v>
      </c>
      <c r="R358" t="str">
        <f t="shared" si="21"/>
        <v>OK</v>
      </c>
      <c r="S358" t="str">
        <f t="shared" si="22"/>
        <v>OK</v>
      </c>
      <c r="T358" t="str">
        <f t="shared" si="23"/>
        <v>OK</v>
      </c>
    </row>
    <row r="359" spans="1:20">
      <c r="A359" s="82" t="s">
        <v>746</v>
      </c>
      <c r="B359" s="197" t="s">
        <v>748</v>
      </c>
      <c r="C359" s="197" t="s">
        <v>743</v>
      </c>
      <c r="D359" s="197" t="s">
        <v>752</v>
      </c>
      <c r="E359" s="197" t="s">
        <v>28</v>
      </c>
      <c r="F359" s="199">
        <v>24000</v>
      </c>
      <c r="G359" s="197">
        <f>'Drop downs XTRA'!$F359*2</f>
        <v>48000</v>
      </c>
      <c r="H359" s="200">
        <v>42348</v>
      </c>
      <c r="Q359" t="str">
        <f t="shared" si="20"/>
        <v>OK</v>
      </c>
      <c r="R359" t="str">
        <f t="shared" si="21"/>
        <v>OK</v>
      </c>
      <c r="S359" t="str">
        <f t="shared" si="22"/>
        <v>OK</v>
      </c>
      <c r="T359" t="str">
        <f t="shared" si="23"/>
        <v>OK</v>
      </c>
    </row>
    <row r="360" spans="1:20">
      <c r="A360" s="83" t="s">
        <v>729</v>
      </c>
      <c r="B360" s="194" t="s">
        <v>738</v>
      </c>
      <c r="C360" s="194" t="s">
        <v>750</v>
      </c>
      <c r="D360" s="194" t="s">
        <v>752</v>
      </c>
      <c r="E360" s="194" t="s">
        <v>28</v>
      </c>
      <c r="F360" s="195">
        <v>25000</v>
      </c>
      <c r="G360" s="194">
        <f>'Drop downs XTRA'!$F360*2</f>
        <v>50000</v>
      </c>
      <c r="H360" s="196">
        <v>42883</v>
      </c>
      <c r="Q360" t="str">
        <f t="shared" si="20"/>
        <v>OK</v>
      </c>
      <c r="R360" t="str">
        <f t="shared" si="21"/>
        <v>OK</v>
      </c>
      <c r="S360" t="str">
        <f t="shared" si="22"/>
        <v>OK</v>
      </c>
      <c r="T360" t="str">
        <f t="shared" si="23"/>
        <v>OK</v>
      </c>
    </row>
    <row r="361" spans="1:20">
      <c r="A361" s="82" t="s">
        <v>735</v>
      </c>
      <c r="B361" s="197" t="s">
        <v>738</v>
      </c>
      <c r="C361" s="197" t="s">
        <v>504</v>
      </c>
      <c r="D361" s="197" t="s">
        <v>752</v>
      </c>
      <c r="E361" s="197" t="s">
        <v>28</v>
      </c>
      <c r="F361" s="199">
        <v>9000</v>
      </c>
      <c r="G361" s="197">
        <f>'Drop downs XTRA'!$F361*2</f>
        <v>18000</v>
      </c>
      <c r="H361" s="200">
        <v>42086</v>
      </c>
      <c r="Q361" t="str">
        <f t="shared" si="20"/>
        <v>OK</v>
      </c>
      <c r="R361" t="str">
        <f t="shared" si="21"/>
        <v>OK</v>
      </c>
      <c r="S361" t="str">
        <f t="shared" si="22"/>
        <v>OK</v>
      </c>
      <c r="T361" t="str">
        <f t="shared" si="23"/>
        <v>OK</v>
      </c>
    </row>
    <row r="362" spans="1:20">
      <c r="A362" s="83" t="s">
        <v>741</v>
      </c>
      <c r="B362" s="194" t="s">
        <v>738</v>
      </c>
      <c r="C362" s="194" t="s">
        <v>743</v>
      </c>
      <c r="D362" s="194" t="s">
        <v>751</v>
      </c>
      <c r="E362" s="194" t="s">
        <v>28</v>
      </c>
      <c r="F362" s="195">
        <v>15000</v>
      </c>
      <c r="G362" s="194">
        <f>'Drop downs XTRA'!$F362*2</f>
        <v>30000</v>
      </c>
      <c r="H362" s="196">
        <v>42433</v>
      </c>
      <c r="Q362" t="str">
        <f t="shared" si="20"/>
        <v>OK</v>
      </c>
      <c r="R362" t="str">
        <f t="shared" si="21"/>
        <v>OK</v>
      </c>
      <c r="S362" t="str">
        <f t="shared" si="22"/>
        <v>OK</v>
      </c>
      <c r="T362" t="str">
        <f t="shared" si="23"/>
        <v>OK</v>
      </c>
    </row>
    <row r="363" spans="1:20">
      <c r="A363" s="82" t="s">
        <v>746</v>
      </c>
      <c r="B363" s="197" t="s">
        <v>738</v>
      </c>
      <c r="C363" s="197" t="s">
        <v>743</v>
      </c>
      <c r="D363" s="197" t="s">
        <v>732</v>
      </c>
      <c r="E363" s="197" t="s">
        <v>28</v>
      </c>
      <c r="F363" s="199">
        <v>-18000</v>
      </c>
      <c r="G363" s="197">
        <f>'Drop downs XTRA'!$F363*2</f>
        <v>-36000</v>
      </c>
      <c r="H363" s="200">
        <v>42259</v>
      </c>
      <c r="Q363" t="str">
        <f t="shared" si="20"/>
        <v>OK</v>
      </c>
      <c r="R363" t="str">
        <f t="shared" si="21"/>
        <v>OK</v>
      </c>
      <c r="S363" t="str">
        <f t="shared" si="22"/>
        <v>OK</v>
      </c>
      <c r="T363" t="str">
        <f t="shared" si="23"/>
        <v>Check income&gt;0</v>
      </c>
    </row>
    <row r="364" spans="1:20">
      <c r="A364" s="83" t="s">
        <v>756</v>
      </c>
      <c r="B364" s="194" t="s">
        <v>730</v>
      </c>
      <c r="C364" s="194" t="s">
        <v>504</v>
      </c>
      <c r="D364" s="194" t="s">
        <v>749</v>
      </c>
      <c r="E364" s="194" t="s">
        <v>740</v>
      </c>
      <c r="F364" s="195">
        <v>-11000</v>
      </c>
      <c r="G364" s="194">
        <f>'Drop downs XTRA'!$F364*2</f>
        <v>-22000</v>
      </c>
      <c r="H364" s="196">
        <v>42440</v>
      </c>
      <c r="Q364" t="str">
        <f t="shared" si="20"/>
        <v>OK</v>
      </c>
      <c r="R364" t="str">
        <f t="shared" si="21"/>
        <v>OK</v>
      </c>
      <c r="S364" t="str">
        <f t="shared" si="22"/>
        <v>OK</v>
      </c>
      <c r="T364" t="str">
        <f t="shared" si="23"/>
        <v>OK</v>
      </c>
    </row>
    <row r="365" spans="1:20">
      <c r="A365" s="82" t="s">
        <v>757</v>
      </c>
      <c r="B365" s="197" t="s">
        <v>730</v>
      </c>
      <c r="C365" s="197" t="s">
        <v>734</v>
      </c>
      <c r="D365" s="197" t="s">
        <v>749</v>
      </c>
      <c r="E365" s="197" t="s">
        <v>740</v>
      </c>
      <c r="F365" s="199">
        <v>-3000</v>
      </c>
      <c r="G365" s="197">
        <f>'Drop downs XTRA'!$F365*2</f>
        <v>-6000</v>
      </c>
      <c r="H365" s="200">
        <v>42957</v>
      </c>
      <c r="Q365" t="str">
        <f t="shared" si="20"/>
        <v>OK</v>
      </c>
      <c r="R365" t="str">
        <f t="shared" si="21"/>
        <v>OK</v>
      </c>
      <c r="S365" t="str">
        <f t="shared" si="22"/>
        <v>OK</v>
      </c>
      <c r="T365" t="str">
        <f t="shared" si="23"/>
        <v>OK</v>
      </c>
    </row>
    <row r="366" spans="1:20">
      <c r="A366" s="83" t="s">
        <v>758</v>
      </c>
      <c r="B366" s="194" t="s">
        <v>730</v>
      </c>
      <c r="C366" s="194" t="s">
        <v>750</v>
      </c>
      <c r="D366" s="194" t="s">
        <v>749</v>
      </c>
      <c r="E366" s="194" t="s">
        <v>740</v>
      </c>
      <c r="F366" s="195">
        <v>-6000</v>
      </c>
      <c r="G366" s="194">
        <f>'Drop downs XTRA'!$F366*2</f>
        <v>-12000</v>
      </c>
      <c r="H366" s="196">
        <v>42043</v>
      </c>
      <c r="Q366" t="str">
        <f t="shared" si="20"/>
        <v>OK</v>
      </c>
      <c r="R366" t="str">
        <f t="shared" si="21"/>
        <v>OK</v>
      </c>
      <c r="S366" t="str">
        <f t="shared" si="22"/>
        <v>OK</v>
      </c>
      <c r="T366" t="str">
        <f t="shared" si="23"/>
        <v>OK</v>
      </c>
    </row>
    <row r="367" spans="1:20">
      <c r="A367" s="82" t="s">
        <v>759</v>
      </c>
      <c r="B367" s="197" t="s">
        <v>730</v>
      </c>
      <c r="C367" s="197" t="s">
        <v>743</v>
      </c>
      <c r="D367" s="197" t="s">
        <v>751</v>
      </c>
      <c r="E367" s="197" t="s">
        <v>740</v>
      </c>
      <c r="F367" s="199">
        <v>-3000</v>
      </c>
      <c r="G367" s="197">
        <f>'Drop downs XTRA'!$F367*2</f>
        <v>-6000</v>
      </c>
      <c r="H367" s="200">
        <v>42231</v>
      </c>
      <c r="Q367" t="str">
        <f t="shared" si="20"/>
        <v>OK</v>
      </c>
      <c r="R367" t="str">
        <f t="shared" si="21"/>
        <v>OK</v>
      </c>
      <c r="S367" t="str">
        <f t="shared" si="22"/>
        <v>OK</v>
      </c>
      <c r="T367" t="str">
        <f t="shared" si="23"/>
        <v>OK</v>
      </c>
    </row>
    <row r="368" spans="1:20">
      <c r="A368" s="83" t="s">
        <v>756</v>
      </c>
      <c r="B368" s="194" t="s">
        <v>738</v>
      </c>
      <c r="C368" s="194" t="s">
        <v>743</v>
      </c>
      <c r="D368" s="194" t="s">
        <v>751</v>
      </c>
      <c r="E368" s="194" t="s">
        <v>740</v>
      </c>
      <c r="F368" s="195">
        <v>-15000</v>
      </c>
      <c r="G368" s="194">
        <f>'Drop downs XTRA'!$F368*2</f>
        <v>-30000</v>
      </c>
      <c r="H368" s="196">
        <v>42189</v>
      </c>
      <c r="Q368" t="str">
        <f t="shared" si="20"/>
        <v>OK</v>
      </c>
      <c r="R368" t="str">
        <f t="shared" si="21"/>
        <v>OK</v>
      </c>
      <c r="S368" t="str">
        <f t="shared" si="22"/>
        <v>OK</v>
      </c>
      <c r="T368" t="str">
        <f t="shared" si="23"/>
        <v>OK</v>
      </c>
    </row>
    <row r="369" spans="1:20">
      <c r="A369" s="82" t="s">
        <v>757</v>
      </c>
      <c r="B369" s="197" t="s">
        <v>738</v>
      </c>
      <c r="C369" s="197" t="s">
        <v>750</v>
      </c>
      <c r="D369" s="197" t="s">
        <v>732</v>
      </c>
      <c r="E369" s="197" t="s">
        <v>740</v>
      </c>
      <c r="F369" s="199">
        <v>-7000</v>
      </c>
      <c r="G369" s="197">
        <f>'Drop downs XTRA'!$F369*2</f>
        <v>-14000</v>
      </c>
      <c r="H369" s="200">
        <v>42229</v>
      </c>
      <c r="Q369" t="str">
        <f t="shared" si="20"/>
        <v>OK</v>
      </c>
      <c r="R369" t="str">
        <f t="shared" si="21"/>
        <v>OK</v>
      </c>
      <c r="S369" t="str">
        <f t="shared" si="22"/>
        <v>OK</v>
      </c>
      <c r="T369" t="str">
        <f t="shared" si="23"/>
        <v>OK</v>
      </c>
    </row>
    <row r="370" spans="1:20">
      <c r="A370" s="83" t="s">
        <v>758</v>
      </c>
      <c r="B370" s="194" t="s">
        <v>738</v>
      </c>
      <c r="C370" s="194" t="s">
        <v>731</v>
      </c>
      <c r="D370" s="194" t="s">
        <v>494</v>
      </c>
      <c r="E370" s="194" t="s">
        <v>740</v>
      </c>
      <c r="F370" s="195">
        <v>-10000</v>
      </c>
      <c r="G370" s="194">
        <f>'Drop downs XTRA'!$F370*2</f>
        <v>-20000</v>
      </c>
      <c r="H370" s="196">
        <v>42782</v>
      </c>
      <c r="Q370" t="str">
        <f t="shared" si="20"/>
        <v>OK</v>
      </c>
      <c r="R370" t="str">
        <f t="shared" si="21"/>
        <v>OK</v>
      </c>
      <c r="S370" t="str">
        <f t="shared" si="22"/>
        <v>OK</v>
      </c>
      <c r="T370" t="str">
        <f t="shared" si="23"/>
        <v>OK</v>
      </c>
    </row>
    <row r="371" spans="1:20">
      <c r="A371" s="82" t="s">
        <v>759</v>
      </c>
      <c r="B371" s="197" t="s">
        <v>738</v>
      </c>
      <c r="C371" s="197" t="s">
        <v>743</v>
      </c>
      <c r="D371" s="197" t="s">
        <v>751</v>
      </c>
      <c r="E371" s="197" t="s">
        <v>740</v>
      </c>
      <c r="F371" s="199">
        <v>-7000</v>
      </c>
      <c r="G371" s="197">
        <f>'Drop downs XTRA'!$F371*2</f>
        <v>-14000</v>
      </c>
      <c r="H371" s="200">
        <v>42914</v>
      </c>
      <c r="Q371" t="str">
        <f t="shared" si="20"/>
        <v>OK</v>
      </c>
      <c r="R371" t="str">
        <f t="shared" si="21"/>
        <v>OK</v>
      </c>
      <c r="S371" t="str">
        <f t="shared" si="22"/>
        <v>OK</v>
      </c>
      <c r="T371" t="str">
        <f t="shared" si="23"/>
        <v>OK</v>
      </c>
    </row>
    <row r="372" spans="1:20">
      <c r="A372" s="83" t="s">
        <v>756</v>
      </c>
      <c r="B372" s="194" t="s">
        <v>748</v>
      </c>
      <c r="C372" s="194" t="s">
        <v>743</v>
      </c>
      <c r="D372" s="194" t="s">
        <v>739</v>
      </c>
      <c r="E372" s="194" t="s">
        <v>740</v>
      </c>
      <c r="F372" s="195">
        <v>-13000</v>
      </c>
      <c r="G372" s="194">
        <f>'Drop downs XTRA'!$F372*2</f>
        <v>-26000</v>
      </c>
      <c r="H372" s="196">
        <v>42980</v>
      </c>
      <c r="Q372" t="str">
        <f t="shared" si="20"/>
        <v>OK</v>
      </c>
      <c r="R372" t="str">
        <f t="shared" si="21"/>
        <v>OK</v>
      </c>
      <c r="S372" t="str">
        <f t="shared" si="22"/>
        <v>OK</v>
      </c>
      <c r="T372" t="str">
        <f t="shared" si="23"/>
        <v>OK</v>
      </c>
    </row>
    <row r="373" spans="1:20">
      <c r="A373" s="82" t="s">
        <v>757</v>
      </c>
      <c r="B373" s="197" t="s">
        <v>748</v>
      </c>
      <c r="C373" s="197" t="s">
        <v>734</v>
      </c>
      <c r="D373" s="197" t="s">
        <v>752</v>
      </c>
      <c r="E373" s="197" t="s">
        <v>740</v>
      </c>
      <c r="F373" s="199">
        <v>-5000</v>
      </c>
      <c r="G373" s="197">
        <f>'Drop downs XTRA'!$F373*2</f>
        <v>-10000</v>
      </c>
      <c r="H373" s="200">
        <v>42002</v>
      </c>
      <c r="Q373" t="str">
        <f t="shared" si="20"/>
        <v>OK</v>
      </c>
      <c r="R373" t="str">
        <f t="shared" si="21"/>
        <v>OK</v>
      </c>
      <c r="S373" t="str">
        <f t="shared" si="22"/>
        <v>OK</v>
      </c>
      <c r="T373" t="str">
        <f t="shared" si="23"/>
        <v>OK</v>
      </c>
    </row>
    <row r="374" spans="1:20">
      <c r="A374" s="83" t="s">
        <v>758</v>
      </c>
      <c r="B374" s="194" t="s">
        <v>748</v>
      </c>
      <c r="C374" s="194" t="s">
        <v>504</v>
      </c>
      <c r="D374" s="194" t="s">
        <v>494</v>
      </c>
      <c r="E374" s="194" t="s">
        <v>740</v>
      </c>
      <c r="F374" s="195">
        <v>-8000</v>
      </c>
      <c r="G374" s="194">
        <f>'Drop downs XTRA'!$F374*2</f>
        <v>-16000</v>
      </c>
      <c r="H374" s="196">
        <v>42768</v>
      </c>
      <c r="Q374" t="str">
        <f t="shared" si="20"/>
        <v>OK</v>
      </c>
      <c r="R374" t="str">
        <f t="shared" si="21"/>
        <v>OK</v>
      </c>
      <c r="S374" t="str">
        <f t="shared" si="22"/>
        <v>OK</v>
      </c>
      <c r="T374" t="str">
        <f t="shared" si="23"/>
        <v>OK</v>
      </c>
    </row>
    <row r="375" spans="1:20">
      <c r="A375" s="82" t="s">
        <v>759</v>
      </c>
      <c r="B375" s="197" t="s">
        <v>748</v>
      </c>
      <c r="C375" s="197" t="s">
        <v>731</v>
      </c>
      <c r="D375" s="197" t="s">
        <v>739</v>
      </c>
      <c r="E375" s="197" t="s">
        <v>740</v>
      </c>
      <c r="F375" s="199">
        <v>-5000</v>
      </c>
      <c r="G375" s="197">
        <f>'Drop downs XTRA'!$F375*2</f>
        <v>-10000</v>
      </c>
      <c r="H375" s="200">
        <v>42753</v>
      </c>
      <c r="Q375" t="str">
        <f t="shared" si="20"/>
        <v>OK</v>
      </c>
      <c r="R375" t="str">
        <f t="shared" si="21"/>
        <v>Check Gov &amp; HP</v>
      </c>
      <c r="S375" t="str">
        <f t="shared" si="22"/>
        <v>OK</v>
      </c>
      <c r="T375" t="str">
        <f t="shared" si="23"/>
        <v>OK</v>
      </c>
    </row>
    <row r="376" spans="1:20">
      <c r="A376" s="83" t="s">
        <v>756</v>
      </c>
      <c r="B376" s="194" t="s">
        <v>744</v>
      </c>
      <c r="C376" s="194" t="s">
        <v>731</v>
      </c>
      <c r="D376" s="194" t="s">
        <v>752</v>
      </c>
      <c r="E376" s="194" t="s">
        <v>740</v>
      </c>
      <c r="F376" s="195">
        <v>-10000</v>
      </c>
      <c r="G376" s="194">
        <f>'Drop downs XTRA'!$F376*2</f>
        <v>-20000</v>
      </c>
      <c r="H376" s="196">
        <v>42062</v>
      </c>
      <c r="Q376" t="str">
        <f t="shared" si="20"/>
        <v>OK</v>
      </c>
      <c r="R376" t="str">
        <f t="shared" si="21"/>
        <v>OK</v>
      </c>
      <c r="S376" t="str">
        <f t="shared" si="22"/>
        <v>OK</v>
      </c>
      <c r="T376" t="str">
        <f t="shared" si="23"/>
        <v>OK</v>
      </c>
    </row>
    <row r="377" spans="1:20">
      <c r="A377" s="82" t="s">
        <v>757</v>
      </c>
      <c r="B377" s="197" t="s">
        <v>744</v>
      </c>
      <c r="C377" s="197" t="s">
        <v>502</v>
      </c>
      <c r="D377" s="197" t="s">
        <v>732</v>
      </c>
      <c r="E377" s="197" t="s">
        <v>740</v>
      </c>
      <c r="F377" s="199">
        <v>-2000</v>
      </c>
      <c r="G377" s="197">
        <f>'Drop downs XTRA'!$F377*2</f>
        <v>-4000</v>
      </c>
      <c r="H377" s="200">
        <v>42306</v>
      </c>
      <c r="Q377" t="str">
        <f t="shared" si="20"/>
        <v>OK</v>
      </c>
      <c r="R377" t="str">
        <f t="shared" si="21"/>
        <v>OK</v>
      </c>
      <c r="S377" t="str">
        <f t="shared" si="22"/>
        <v>OK</v>
      </c>
      <c r="T377" t="str">
        <f t="shared" si="23"/>
        <v>OK</v>
      </c>
    </row>
    <row r="378" spans="1:20">
      <c r="A378" s="83" t="s">
        <v>758</v>
      </c>
      <c r="B378" s="194" t="s">
        <v>744</v>
      </c>
      <c r="C378" s="194" t="s">
        <v>743</v>
      </c>
      <c r="D378" s="194" t="s">
        <v>732</v>
      </c>
      <c r="E378" s="194" t="s">
        <v>740</v>
      </c>
      <c r="F378" s="195">
        <v>-5000</v>
      </c>
      <c r="G378" s="194">
        <f>'Drop downs XTRA'!$F378*2</f>
        <v>-10000</v>
      </c>
      <c r="H378" s="196">
        <v>42510</v>
      </c>
      <c r="Q378" t="str">
        <f t="shared" si="20"/>
        <v>OK</v>
      </c>
      <c r="R378" t="str">
        <f t="shared" si="21"/>
        <v>OK</v>
      </c>
      <c r="S378" t="str">
        <f t="shared" si="22"/>
        <v>OK</v>
      </c>
      <c r="T378" t="str">
        <f t="shared" si="23"/>
        <v>OK</v>
      </c>
    </row>
    <row r="379" spans="1:20">
      <c r="A379" s="82" t="s">
        <v>759</v>
      </c>
      <c r="B379" s="197" t="s">
        <v>744</v>
      </c>
      <c r="C379" s="197" t="s">
        <v>731</v>
      </c>
      <c r="D379" s="197" t="s">
        <v>752</v>
      </c>
      <c r="E379" s="197" t="s">
        <v>740</v>
      </c>
      <c r="F379" s="199">
        <v>-2000</v>
      </c>
      <c r="G379" s="197">
        <f>'Drop downs XTRA'!$F379*2</f>
        <v>-4000</v>
      </c>
      <c r="H379" s="200">
        <v>42325</v>
      </c>
      <c r="Q379" t="str">
        <f t="shared" si="20"/>
        <v>OK</v>
      </c>
      <c r="R379" t="str">
        <f t="shared" si="21"/>
        <v>OK</v>
      </c>
      <c r="S379" t="str">
        <f t="shared" si="22"/>
        <v>OK</v>
      </c>
      <c r="T379" t="str">
        <f t="shared" si="23"/>
        <v>OK</v>
      </c>
    </row>
    <row r="380" spans="1:20">
      <c r="A380" s="83" t="s">
        <v>756</v>
      </c>
      <c r="B380" s="194" t="s">
        <v>738</v>
      </c>
      <c r="C380" s="194" t="s">
        <v>504</v>
      </c>
      <c r="D380" s="194" t="s">
        <v>494</v>
      </c>
      <c r="E380" s="194" t="s">
        <v>740</v>
      </c>
      <c r="F380" s="195">
        <v>-16000</v>
      </c>
      <c r="G380" s="194">
        <f>'Drop downs XTRA'!$F380*2</f>
        <v>-32000</v>
      </c>
      <c r="H380" s="196">
        <v>42133</v>
      </c>
      <c r="Q380" t="str">
        <f t="shared" si="20"/>
        <v>OK</v>
      </c>
      <c r="R380" t="str">
        <f t="shared" si="21"/>
        <v>OK</v>
      </c>
      <c r="S380" t="str">
        <f t="shared" si="22"/>
        <v>OK</v>
      </c>
      <c r="T380" t="str">
        <f t="shared" si="23"/>
        <v>OK</v>
      </c>
    </row>
    <row r="381" spans="1:20">
      <c r="A381" s="82" t="s">
        <v>757</v>
      </c>
      <c r="B381" s="197" t="s">
        <v>738</v>
      </c>
      <c r="C381" s="197" t="s">
        <v>502</v>
      </c>
      <c r="D381" s="197" t="s">
        <v>749</v>
      </c>
      <c r="E381" s="197" t="s">
        <v>740</v>
      </c>
      <c r="F381" s="199">
        <v>-8000</v>
      </c>
      <c r="G381" s="197">
        <f>'Drop downs XTRA'!$F381*2</f>
        <v>-16000</v>
      </c>
      <c r="H381" s="200">
        <v>42126</v>
      </c>
      <c r="Q381" t="str">
        <f t="shared" si="20"/>
        <v>OK</v>
      </c>
      <c r="R381" t="str">
        <f t="shared" si="21"/>
        <v>OK</v>
      </c>
      <c r="S381" t="str">
        <f t="shared" si="22"/>
        <v>OK</v>
      </c>
      <c r="T381" t="str">
        <f t="shared" si="23"/>
        <v>OK</v>
      </c>
    </row>
    <row r="382" spans="1:20">
      <c r="A382" s="83" t="s">
        <v>758</v>
      </c>
      <c r="B382" s="194" t="s">
        <v>738</v>
      </c>
      <c r="C382" s="194" t="s">
        <v>743</v>
      </c>
      <c r="D382" s="194" t="s">
        <v>739</v>
      </c>
      <c r="E382" s="194" t="s">
        <v>740</v>
      </c>
      <c r="F382" s="195">
        <v>-11000</v>
      </c>
      <c r="G382" s="194">
        <f>'Drop downs XTRA'!$F382*2</f>
        <v>-22000</v>
      </c>
      <c r="H382" s="196">
        <v>42964</v>
      </c>
      <c r="Q382" t="str">
        <f t="shared" si="20"/>
        <v>OK</v>
      </c>
      <c r="R382" t="str">
        <f t="shared" si="21"/>
        <v>OK</v>
      </c>
      <c r="S382" t="str">
        <f t="shared" si="22"/>
        <v>OK</v>
      </c>
      <c r="T382" t="str">
        <f t="shared" si="23"/>
        <v>OK</v>
      </c>
    </row>
    <row r="383" spans="1:20">
      <c r="A383" s="82" t="s">
        <v>759</v>
      </c>
      <c r="B383" s="197" t="s">
        <v>738</v>
      </c>
      <c r="C383" s="197" t="s">
        <v>750</v>
      </c>
      <c r="D383" s="197" t="s">
        <v>749</v>
      </c>
      <c r="E383" s="197" t="s">
        <v>740</v>
      </c>
      <c r="F383" s="199">
        <v>-8000</v>
      </c>
      <c r="G383" s="197">
        <f>'Drop downs XTRA'!$F383*2</f>
        <v>-16000</v>
      </c>
      <c r="H383" s="200">
        <v>42604</v>
      </c>
      <c r="Q383" t="str">
        <f t="shared" si="20"/>
        <v>OK</v>
      </c>
      <c r="R383" t="str">
        <f t="shared" si="21"/>
        <v>OK</v>
      </c>
      <c r="S383" t="str">
        <f t="shared" si="22"/>
        <v>OK</v>
      </c>
      <c r="T383" t="str">
        <f t="shared" si="23"/>
        <v>OK</v>
      </c>
    </row>
    <row r="384" spans="1:20">
      <c r="A384" s="83" t="s">
        <v>760</v>
      </c>
      <c r="B384" s="194" t="s">
        <v>738</v>
      </c>
      <c r="C384" s="194" t="s">
        <v>753</v>
      </c>
      <c r="D384" s="194" t="s">
        <v>753</v>
      </c>
      <c r="E384" s="194" t="s">
        <v>745</v>
      </c>
      <c r="F384" s="195">
        <v>-11000</v>
      </c>
      <c r="G384" s="194">
        <f>'Drop downs XTRA'!$F384*2</f>
        <v>-22000</v>
      </c>
      <c r="H384" s="196">
        <v>42677</v>
      </c>
      <c r="Q384" t="str">
        <f t="shared" si="20"/>
        <v>OK</v>
      </c>
      <c r="R384" t="str">
        <f t="shared" si="21"/>
        <v>OK</v>
      </c>
      <c r="S384" t="str">
        <f t="shared" si="22"/>
        <v>OK</v>
      </c>
      <c r="T384" t="str">
        <f t="shared" si="23"/>
        <v>OK</v>
      </c>
    </row>
    <row r="385" spans="1:20">
      <c r="A385" s="82" t="s">
        <v>39</v>
      </c>
      <c r="B385" s="197" t="s">
        <v>738</v>
      </c>
      <c r="C385" s="197" t="s">
        <v>753</v>
      </c>
      <c r="D385" s="197" t="s">
        <v>753</v>
      </c>
      <c r="E385" s="197" t="s">
        <v>745</v>
      </c>
      <c r="F385" s="199">
        <v>-5530.0000000000009</v>
      </c>
      <c r="G385" s="197">
        <f>'Drop downs XTRA'!$F385*2</f>
        <v>-11060.000000000002</v>
      </c>
      <c r="H385" s="200">
        <v>42520</v>
      </c>
      <c r="Q385" t="str">
        <f t="shared" si="20"/>
        <v>OK</v>
      </c>
      <c r="R385" t="str">
        <f t="shared" si="21"/>
        <v>OK</v>
      </c>
      <c r="S385" t="str">
        <f t="shared" si="22"/>
        <v>OK</v>
      </c>
      <c r="T385" t="str">
        <f t="shared" si="23"/>
        <v>OK</v>
      </c>
    </row>
    <row r="386" spans="1:20">
      <c r="A386" s="83" t="s">
        <v>761</v>
      </c>
      <c r="B386" s="194" t="s">
        <v>738</v>
      </c>
      <c r="C386" s="194" t="s">
        <v>753</v>
      </c>
      <c r="D386" s="194" t="s">
        <v>753</v>
      </c>
      <c r="E386" s="194" t="s">
        <v>745</v>
      </c>
      <c r="F386" s="195">
        <v>-1500</v>
      </c>
      <c r="G386" s="194">
        <f>'Drop downs XTRA'!$F386*2</f>
        <v>-3000</v>
      </c>
      <c r="H386" s="196">
        <v>42373</v>
      </c>
      <c r="Q386" t="str">
        <f t="shared" si="20"/>
        <v>OK</v>
      </c>
      <c r="R386" t="str">
        <f t="shared" si="21"/>
        <v>OK</v>
      </c>
      <c r="S386" t="str">
        <f t="shared" si="22"/>
        <v>OK</v>
      </c>
      <c r="T386" t="str">
        <f t="shared" si="23"/>
        <v>OK</v>
      </c>
    </row>
    <row r="387" spans="1:20">
      <c r="A387" s="82" t="s">
        <v>309</v>
      </c>
      <c r="B387" s="197" t="s">
        <v>738</v>
      </c>
      <c r="C387" s="197" t="s">
        <v>753</v>
      </c>
      <c r="D387" s="197" t="s">
        <v>753</v>
      </c>
      <c r="E387" s="197" t="s">
        <v>745</v>
      </c>
      <c r="F387" s="199">
        <v>-3000</v>
      </c>
      <c r="G387" s="197">
        <f>'Drop downs XTRA'!$F387*2</f>
        <v>-6000</v>
      </c>
      <c r="H387" s="200">
        <v>42820</v>
      </c>
      <c r="Q387" t="str">
        <f t="shared" si="20"/>
        <v>OK</v>
      </c>
      <c r="R387" t="str">
        <f t="shared" si="21"/>
        <v>OK</v>
      </c>
      <c r="S387" t="str">
        <f t="shared" si="22"/>
        <v>OK</v>
      </c>
      <c r="T387" t="str">
        <f t="shared" si="23"/>
        <v>OK</v>
      </c>
    </row>
    <row r="388" spans="1:20">
      <c r="A388" s="83" t="s">
        <v>601</v>
      </c>
      <c r="B388" s="194" t="s">
        <v>738</v>
      </c>
      <c r="C388" s="194" t="s">
        <v>753</v>
      </c>
      <c r="D388" s="194" t="s">
        <v>753</v>
      </c>
      <c r="E388" s="194" t="s">
        <v>745</v>
      </c>
      <c r="F388" s="195">
        <v>-3000</v>
      </c>
      <c r="G388" s="194">
        <f>'Drop downs XTRA'!$F388*2</f>
        <v>-6000</v>
      </c>
      <c r="H388" s="196">
        <v>42093</v>
      </c>
      <c r="Q388" t="str">
        <f t="shared" ref="Q388:Q451" si="24">IF(COUNTA(A388:H388)=8,"OK",$Q$3)</f>
        <v>OK</v>
      </c>
      <c r="R388" t="str">
        <f t="shared" ref="R388:R451" si="25">IF(AND(D388="Gov",C388="HP"),$R$3,"OK")</f>
        <v>OK</v>
      </c>
      <c r="S388" t="str">
        <f t="shared" ref="S388:S451" si="26">IF(G388=F388*2,"OK",$S$3)</f>
        <v>OK</v>
      </c>
      <c r="T388" t="str">
        <f t="shared" ref="T388:T451" si="27">IF(AND(E388="Income",F388&lt;=0),$T$3,"OK")</f>
        <v>OK</v>
      </c>
    </row>
    <row r="389" spans="1:20">
      <c r="A389" s="82" t="s">
        <v>762</v>
      </c>
      <c r="B389" s="197" t="s">
        <v>738</v>
      </c>
      <c r="C389" s="197" t="s">
        <v>753</v>
      </c>
      <c r="D389" s="197" t="s">
        <v>753</v>
      </c>
      <c r="E389" s="197" t="s">
        <v>745</v>
      </c>
      <c r="F389" s="199">
        <v>-2000</v>
      </c>
      <c r="G389" s="197">
        <f>'Drop downs XTRA'!$F389*2</f>
        <v>-4000</v>
      </c>
      <c r="H389" s="200">
        <v>42214</v>
      </c>
      <c r="Q389" t="str">
        <f t="shared" si="24"/>
        <v>OK</v>
      </c>
      <c r="R389" t="str">
        <f t="shared" si="25"/>
        <v>OK</v>
      </c>
      <c r="S389" t="str">
        <f t="shared" si="26"/>
        <v>OK</v>
      </c>
      <c r="T389" t="str">
        <f t="shared" si="27"/>
        <v>OK</v>
      </c>
    </row>
    <row r="390" spans="1:20">
      <c r="A390" s="83" t="s">
        <v>763</v>
      </c>
      <c r="B390" s="194" t="s">
        <v>738</v>
      </c>
      <c r="C390" s="194" t="s">
        <v>753</v>
      </c>
      <c r="D390" s="194" t="s">
        <v>753</v>
      </c>
      <c r="E390" s="194" t="s">
        <v>745</v>
      </c>
      <c r="F390" s="195">
        <v>-5000</v>
      </c>
      <c r="G390" s="194">
        <f>'Drop downs XTRA'!$F390*2</f>
        <v>-10000</v>
      </c>
      <c r="H390" s="196">
        <v>42783</v>
      </c>
      <c r="Q390" t="str">
        <f t="shared" si="24"/>
        <v>OK</v>
      </c>
      <c r="R390" t="str">
        <f t="shared" si="25"/>
        <v>OK</v>
      </c>
      <c r="S390" t="str">
        <f t="shared" si="26"/>
        <v>OK</v>
      </c>
      <c r="T390" t="str">
        <f t="shared" si="27"/>
        <v>OK</v>
      </c>
    </row>
    <row r="391" spans="1:20">
      <c r="A391" s="82" t="s">
        <v>764</v>
      </c>
      <c r="B391" s="197" t="s">
        <v>738</v>
      </c>
      <c r="C391" s="197" t="s">
        <v>753</v>
      </c>
      <c r="D391" s="197" t="s">
        <v>753</v>
      </c>
      <c r="E391" s="197" t="s">
        <v>745</v>
      </c>
      <c r="F391" s="199">
        <v>-3000</v>
      </c>
      <c r="G391" s="197">
        <f>'Drop downs XTRA'!$F391*2</f>
        <v>-6000</v>
      </c>
      <c r="H391" s="200">
        <v>42175</v>
      </c>
      <c r="Q391" t="str">
        <f t="shared" si="24"/>
        <v>OK</v>
      </c>
      <c r="R391" t="str">
        <f t="shared" si="25"/>
        <v>OK</v>
      </c>
      <c r="S391" t="str">
        <f t="shared" si="26"/>
        <v>OK</v>
      </c>
      <c r="T391" t="str">
        <f t="shared" si="27"/>
        <v>OK</v>
      </c>
    </row>
    <row r="392" spans="1:20">
      <c r="A392" s="83" t="s">
        <v>533</v>
      </c>
      <c r="B392" s="194" t="s">
        <v>738</v>
      </c>
      <c r="C392" s="194" t="s">
        <v>753</v>
      </c>
      <c r="D392" s="194" t="s">
        <v>753</v>
      </c>
      <c r="E392" s="194" t="s">
        <v>745</v>
      </c>
      <c r="F392" s="195">
        <v>-4000</v>
      </c>
      <c r="G392" s="194">
        <f>'Drop downs XTRA'!$F392*2</f>
        <v>-8000</v>
      </c>
      <c r="H392" s="196">
        <v>42785</v>
      </c>
      <c r="Q392" t="str">
        <f t="shared" si="24"/>
        <v>OK</v>
      </c>
      <c r="R392" t="str">
        <f t="shared" si="25"/>
        <v>OK</v>
      </c>
      <c r="S392" t="str">
        <f t="shared" si="26"/>
        <v>OK</v>
      </c>
      <c r="T392" t="str">
        <f t="shared" si="27"/>
        <v>OK</v>
      </c>
    </row>
    <row r="393" spans="1:20">
      <c r="A393" s="82" t="s">
        <v>760</v>
      </c>
      <c r="B393" s="197" t="s">
        <v>730</v>
      </c>
      <c r="C393" s="197" t="s">
        <v>753</v>
      </c>
      <c r="D393" s="197" t="s">
        <v>753</v>
      </c>
      <c r="E393" s="197" t="s">
        <v>745</v>
      </c>
      <c r="F393" s="199">
        <v>-11000</v>
      </c>
      <c r="G393" s="197">
        <f>'Drop downs XTRA'!$F393*2</f>
        <v>-22000</v>
      </c>
      <c r="H393" s="200">
        <v>42911</v>
      </c>
      <c r="Q393" t="str">
        <f t="shared" si="24"/>
        <v>OK</v>
      </c>
      <c r="R393" t="str">
        <f t="shared" si="25"/>
        <v>OK</v>
      </c>
      <c r="S393" t="str">
        <f t="shared" si="26"/>
        <v>OK</v>
      </c>
      <c r="T393" t="str">
        <f t="shared" si="27"/>
        <v>OK</v>
      </c>
    </row>
    <row r="394" spans="1:20">
      <c r="A394" s="83" t="s">
        <v>39</v>
      </c>
      <c r="B394" s="194" t="s">
        <v>730</v>
      </c>
      <c r="C394" s="194" t="s">
        <v>753</v>
      </c>
      <c r="D394" s="194" t="s">
        <v>753</v>
      </c>
      <c r="E394" s="194" t="s">
        <v>745</v>
      </c>
      <c r="F394" s="195">
        <v>-5530.0000000000009</v>
      </c>
      <c r="G394" s="194">
        <f>'Drop downs XTRA'!$F394*2</f>
        <v>-11060.000000000002</v>
      </c>
      <c r="H394" s="196">
        <v>42368</v>
      </c>
      <c r="Q394" t="str">
        <f t="shared" si="24"/>
        <v>OK</v>
      </c>
      <c r="R394" t="str">
        <f t="shared" si="25"/>
        <v>OK</v>
      </c>
      <c r="S394" t="str">
        <f t="shared" si="26"/>
        <v>OK</v>
      </c>
      <c r="T394" t="str">
        <f t="shared" si="27"/>
        <v>OK</v>
      </c>
    </row>
    <row r="395" spans="1:20">
      <c r="A395" s="82" t="s">
        <v>761</v>
      </c>
      <c r="B395" s="197" t="s">
        <v>730</v>
      </c>
      <c r="C395" s="197" t="s">
        <v>753</v>
      </c>
      <c r="D395" s="197" t="s">
        <v>753</v>
      </c>
      <c r="E395" s="197" t="s">
        <v>745</v>
      </c>
      <c r="F395" s="199">
        <v>-2000</v>
      </c>
      <c r="G395" s="197">
        <f>'Drop downs XTRA'!$F395*2</f>
        <v>-4000</v>
      </c>
      <c r="H395" s="200">
        <v>42272</v>
      </c>
      <c r="Q395" t="str">
        <f t="shared" si="24"/>
        <v>OK</v>
      </c>
      <c r="R395" t="str">
        <f t="shared" si="25"/>
        <v>OK</v>
      </c>
      <c r="S395" t="str">
        <f t="shared" si="26"/>
        <v>OK</v>
      </c>
      <c r="T395" t="str">
        <f t="shared" si="27"/>
        <v>OK</v>
      </c>
    </row>
    <row r="396" spans="1:20">
      <c r="A396" s="83" t="s">
        <v>309</v>
      </c>
      <c r="B396" s="194" t="s">
        <v>730</v>
      </c>
      <c r="C396" s="194" t="s">
        <v>753</v>
      </c>
      <c r="D396" s="194" t="s">
        <v>753</v>
      </c>
      <c r="E396" s="194" t="s">
        <v>745</v>
      </c>
      <c r="F396" s="195">
        <v>-1500</v>
      </c>
      <c r="G396" s="194">
        <f>'Drop downs XTRA'!$F396*2</f>
        <v>-3000</v>
      </c>
      <c r="H396" s="196">
        <v>42189</v>
      </c>
      <c r="Q396" t="str">
        <f t="shared" si="24"/>
        <v>OK</v>
      </c>
      <c r="R396" t="str">
        <f t="shared" si="25"/>
        <v>OK</v>
      </c>
      <c r="S396" t="str">
        <f t="shared" si="26"/>
        <v>OK</v>
      </c>
      <c r="T396" t="str">
        <f t="shared" si="27"/>
        <v>OK</v>
      </c>
    </row>
    <row r="397" spans="1:20">
      <c r="A397" s="82" t="s">
        <v>601</v>
      </c>
      <c r="B397" s="197" t="s">
        <v>730</v>
      </c>
      <c r="C397" s="197" t="s">
        <v>753</v>
      </c>
      <c r="D397" s="197" t="s">
        <v>753</v>
      </c>
      <c r="E397" s="197" t="s">
        <v>745</v>
      </c>
      <c r="F397" s="199">
        <v>-2000</v>
      </c>
      <c r="G397" s="197">
        <f>'Drop downs XTRA'!$F397*2</f>
        <v>-4000</v>
      </c>
      <c r="H397" s="200">
        <v>42520</v>
      </c>
      <c r="Q397" t="str">
        <f t="shared" si="24"/>
        <v>OK</v>
      </c>
      <c r="R397" t="str">
        <f t="shared" si="25"/>
        <v>OK</v>
      </c>
      <c r="S397" t="str">
        <f t="shared" si="26"/>
        <v>OK</v>
      </c>
      <c r="T397" t="str">
        <f t="shared" si="27"/>
        <v>OK</v>
      </c>
    </row>
    <row r="398" spans="1:20">
      <c r="A398" s="83" t="s">
        <v>762</v>
      </c>
      <c r="B398" s="194" t="s">
        <v>730</v>
      </c>
      <c r="C398" s="194" t="s">
        <v>753</v>
      </c>
      <c r="D398" s="194" t="s">
        <v>753</v>
      </c>
      <c r="E398" s="194" t="s">
        <v>745</v>
      </c>
      <c r="F398" s="195">
        <v>-1000</v>
      </c>
      <c r="G398" s="194">
        <f>'Drop downs XTRA'!$F398*2</f>
        <v>-2000</v>
      </c>
      <c r="H398" s="196">
        <v>42619</v>
      </c>
      <c r="Q398" t="str">
        <f t="shared" si="24"/>
        <v>OK</v>
      </c>
      <c r="R398" t="str">
        <f t="shared" si="25"/>
        <v>OK</v>
      </c>
      <c r="S398" t="str">
        <f t="shared" si="26"/>
        <v>OK</v>
      </c>
      <c r="T398" t="str">
        <f t="shared" si="27"/>
        <v>OK</v>
      </c>
    </row>
    <row r="399" spans="1:20">
      <c r="A399" s="82" t="s">
        <v>763</v>
      </c>
      <c r="B399" s="197" t="s">
        <v>730</v>
      </c>
      <c r="C399" s="197" t="s">
        <v>753</v>
      </c>
      <c r="D399" s="197" t="s">
        <v>753</v>
      </c>
      <c r="E399" s="197" t="s">
        <v>745</v>
      </c>
      <c r="F399" s="199">
        <v>-6000</v>
      </c>
      <c r="G399" s="197">
        <f>'Drop downs XTRA'!$F399*2</f>
        <v>-12000</v>
      </c>
      <c r="H399" s="200">
        <v>42522</v>
      </c>
      <c r="Q399" t="str">
        <f t="shared" si="24"/>
        <v>OK</v>
      </c>
      <c r="R399" t="str">
        <f t="shared" si="25"/>
        <v>OK</v>
      </c>
      <c r="S399" t="str">
        <f t="shared" si="26"/>
        <v>OK</v>
      </c>
      <c r="T399" t="str">
        <f t="shared" si="27"/>
        <v>OK</v>
      </c>
    </row>
    <row r="400" spans="1:20">
      <c r="A400" s="83" t="s">
        <v>764</v>
      </c>
      <c r="B400" s="194" t="s">
        <v>730</v>
      </c>
      <c r="C400" s="194" t="s">
        <v>753</v>
      </c>
      <c r="D400" s="194" t="s">
        <v>753</v>
      </c>
      <c r="E400" s="194" t="s">
        <v>745</v>
      </c>
      <c r="F400" s="195">
        <v>-2000</v>
      </c>
      <c r="G400" s="194">
        <f>'Drop downs XTRA'!$F400*2</f>
        <v>-4000</v>
      </c>
      <c r="H400" s="196">
        <v>42548</v>
      </c>
      <c r="Q400" t="str">
        <f t="shared" si="24"/>
        <v>OK</v>
      </c>
      <c r="R400" t="str">
        <f t="shared" si="25"/>
        <v>OK</v>
      </c>
      <c r="S400" t="str">
        <f t="shared" si="26"/>
        <v>OK</v>
      </c>
      <c r="T400" t="str">
        <f t="shared" si="27"/>
        <v>OK</v>
      </c>
    </row>
    <row r="401" spans="1:20">
      <c r="A401" s="82" t="s">
        <v>533</v>
      </c>
      <c r="B401" s="197" t="s">
        <v>730</v>
      </c>
      <c r="C401" s="197" t="s">
        <v>753</v>
      </c>
      <c r="D401" s="197" t="s">
        <v>753</v>
      </c>
      <c r="E401" s="197" t="s">
        <v>745</v>
      </c>
      <c r="F401" s="199">
        <v>-4000</v>
      </c>
      <c r="G401" s="197">
        <f>'Drop downs XTRA'!$F401*2</f>
        <v>-8000</v>
      </c>
      <c r="H401" s="200">
        <v>42299</v>
      </c>
      <c r="Q401" t="str">
        <f t="shared" si="24"/>
        <v>OK</v>
      </c>
      <c r="R401" t="str">
        <f t="shared" si="25"/>
        <v>OK</v>
      </c>
      <c r="S401" t="str">
        <f t="shared" si="26"/>
        <v>OK</v>
      </c>
      <c r="T401" t="str">
        <f t="shared" si="27"/>
        <v>OK</v>
      </c>
    </row>
    <row r="402" spans="1:20">
      <c r="A402" s="83" t="s">
        <v>760</v>
      </c>
      <c r="B402" s="194" t="s">
        <v>738</v>
      </c>
      <c r="C402" s="194" t="s">
        <v>753</v>
      </c>
      <c r="D402" s="194" t="s">
        <v>753</v>
      </c>
      <c r="E402" s="194" t="s">
        <v>745</v>
      </c>
      <c r="F402" s="195">
        <v>-11000</v>
      </c>
      <c r="G402" s="194">
        <f>'Drop downs XTRA'!$F402*2</f>
        <v>-22000</v>
      </c>
      <c r="H402" s="196">
        <v>42854</v>
      </c>
      <c r="Q402" t="str">
        <f t="shared" si="24"/>
        <v>OK</v>
      </c>
      <c r="R402" t="str">
        <f t="shared" si="25"/>
        <v>OK</v>
      </c>
      <c r="S402" t="str">
        <f t="shared" si="26"/>
        <v>OK</v>
      </c>
      <c r="T402" t="str">
        <f t="shared" si="27"/>
        <v>OK</v>
      </c>
    </row>
    <row r="403" spans="1:20">
      <c r="A403" s="82" t="s">
        <v>39</v>
      </c>
      <c r="B403" s="197" t="s">
        <v>738</v>
      </c>
      <c r="C403" s="197" t="s">
        <v>753</v>
      </c>
      <c r="D403" s="197" t="s">
        <v>753</v>
      </c>
      <c r="E403" s="197" t="s">
        <v>745</v>
      </c>
      <c r="F403" s="199">
        <v>-5530.0000000000009</v>
      </c>
      <c r="G403" s="197">
        <f>'Drop downs XTRA'!$F403*2</f>
        <v>-11060.000000000002</v>
      </c>
      <c r="H403" s="200">
        <v>42741</v>
      </c>
      <c r="Q403" t="str">
        <f t="shared" si="24"/>
        <v>OK</v>
      </c>
      <c r="R403" t="str">
        <f t="shared" si="25"/>
        <v>OK</v>
      </c>
      <c r="S403" t="str">
        <f t="shared" si="26"/>
        <v>OK</v>
      </c>
      <c r="T403" t="str">
        <f t="shared" si="27"/>
        <v>OK</v>
      </c>
    </row>
    <row r="404" spans="1:20">
      <c r="A404" s="83" t="s">
        <v>761</v>
      </c>
      <c r="B404" s="194" t="s">
        <v>738</v>
      </c>
      <c r="C404" s="194" t="s">
        <v>753</v>
      </c>
      <c r="D404" s="194" t="s">
        <v>753</v>
      </c>
      <c r="E404" s="194" t="s">
        <v>745</v>
      </c>
      <c r="F404" s="195">
        <v>-1500</v>
      </c>
      <c r="G404" s="194">
        <f>'Drop downs XTRA'!$F404*2</f>
        <v>-3000</v>
      </c>
      <c r="H404" s="196">
        <v>42428</v>
      </c>
      <c r="Q404" t="str">
        <f t="shared" si="24"/>
        <v>OK</v>
      </c>
      <c r="R404" t="str">
        <f t="shared" si="25"/>
        <v>OK</v>
      </c>
      <c r="S404" t="str">
        <f t="shared" si="26"/>
        <v>OK</v>
      </c>
      <c r="T404" t="str">
        <f t="shared" si="27"/>
        <v>OK</v>
      </c>
    </row>
    <row r="405" spans="1:20">
      <c r="A405" s="82" t="s">
        <v>309</v>
      </c>
      <c r="B405" s="197" t="s">
        <v>738</v>
      </c>
      <c r="C405" s="197" t="s">
        <v>753</v>
      </c>
      <c r="D405" s="197" t="s">
        <v>753</v>
      </c>
      <c r="E405" s="197" t="s">
        <v>745</v>
      </c>
      <c r="F405" s="199">
        <v>-2000</v>
      </c>
      <c r="G405" s="197">
        <f>'Drop downs XTRA'!$F405*2</f>
        <v>-4000</v>
      </c>
      <c r="H405" s="200">
        <v>42542</v>
      </c>
      <c r="Q405" t="str">
        <f t="shared" si="24"/>
        <v>OK</v>
      </c>
      <c r="R405" t="str">
        <f t="shared" si="25"/>
        <v>OK</v>
      </c>
      <c r="S405" t="str">
        <f t="shared" si="26"/>
        <v>OK</v>
      </c>
      <c r="T405" t="str">
        <f t="shared" si="27"/>
        <v>OK</v>
      </c>
    </row>
    <row r="406" spans="1:20">
      <c r="A406" s="83" t="s">
        <v>601</v>
      </c>
      <c r="B406" s="194" t="s">
        <v>738</v>
      </c>
      <c r="C406" s="194" t="s">
        <v>753</v>
      </c>
      <c r="D406" s="194" t="s">
        <v>753</v>
      </c>
      <c r="E406" s="194" t="s">
        <v>745</v>
      </c>
      <c r="F406" s="195">
        <v>-3000</v>
      </c>
      <c r="G406" s="194">
        <f>'Drop downs XTRA'!$F406*2</f>
        <v>-6000</v>
      </c>
      <c r="H406" s="196">
        <v>42397</v>
      </c>
      <c r="Q406" t="str">
        <f t="shared" si="24"/>
        <v>OK</v>
      </c>
      <c r="R406" t="str">
        <f t="shared" si="25"/>
        <v>OK</v>
      </c>
      <c r="S406" t="str">
        <f t="shared" si="26"/>
        <v>OK</v>
      </c>
      <c r="T406" t="str">
        <f t="shared" si="27"/>
        <v>OK</v>
      </c>
    </row>
    <row r="407" spans="1:20">
      <c r="A407" s="82" t="s">
        <v>762</v>
      </c>
      <c r="B407" s="197" t="s">
        <v>738</v>
      </c>
      <c r="C407" s="197" t="s">
        <v>753</v>
      </c>
      <c r="D407" s="197" t="s">
        <v>753</v>
      </c>
      <c r="E407" s="197" t="s">
        <v>745</v>
      </c>
      <c r="F407" s="199">
        <v>-2000</v>
      </c>
      <c r="G407" s="197">
        <f>'Drop downs XTRA'!$F407*2</f>
        <v>-4000</v>
      </c>
      <c r="H407" s="200">
        <v>42440</v>
      </c>
      <c r="Q407" t="str">
        <f t="shared" si="24"/>
        <v>OK</v>
      </c>
      <c r="R407" t="str">
        <f t="shared" si="25"/>
        <v>OK</v>
      </c>
      <c r="S407" t="str">
        <f t="shared" si="26"/>
        <v>OK</v>
      </c>
      <c r="T407" t="str">
        <f t="shared" si="27"/>
        <v>OK</v>
      </c>
    </row>
    <row r="408" spans="1:20">
      <c r="A408" s="83" t="s">
        <v>763</v>
      </c>
      <c r="B408" s="194" t="s">
        <v>738</v>
      </c>
      <c r="C408" s="194" t="s">
        <v>753</v>
      </c>
      <c r="D408" s="194" t="s">
        <v>753</v>
      </c>
      <c r="E408" s="194" t="s">
        <v>745</v>
      </c>
      <c r="F408" s="195">
        <v>-4000</v>
      </c>
      <c r="G408" s="194">
        <f>'Drop downs XTRA'!$F408*2</f>
        <v>-8000</v>
      </c>
      <c r="H408" s="196">
        <v>42053</v>
      </c>
      <c r="Q408" t="str">
        <f t="shared" si="24"/>
        <v>OK</v>
      </c>
      <c r="R408" t="str">
        <f t="shared" si="25"/>
        <v>OK</v>
      </c>
      <c r="S408" t="str">
        <f t="shared" si="26"/>
        <v>OK</v>
      </c>
      <c r="T408" t="str">
        <f t="shared" si="27"/>
        <v>OK</v>
      </c>
    </row>
    <row r="409" spans="1:20">
      <c r="A409" s="82" t="s">
        <v>764</v>
      </c>
      <c r="B409" s="197" t="s">
        <v>738</v>
      </c>
      <c r="C409" s="197" t="s">
        <v>753</v>
      </c>
      <c r="D409" s="197" t="s">
        <v>753</v>
      </c>
      <c r="E409" s="197" t="s">
        <v>745</v>
      </c>
      <c r="F409" s="199">
        <v>-2000</v>
      </c>
      <c r="G409" s="197">
        <f>'Drop downs XTRA'!$F409*2</f>
        <v>-4000</v>
      </c>
      <c r="H409" s="200">
        <v>42065</v>
      </c>
      <c r="Q409" t="str">
        <f t="shared" si="24"/>
        <v>OK</v>
      </c>
      <c r="R409" t="str">
        <f t="shared" si="25"/>
        <v>OK</v>
      </c>
      <c r="S409" t="str">
        <f t="shared" si="26"/>
        <v>OK</v>
      </c>
      <c r="T409" t="str">
        <f t="shared" si="27"/>
        <v>OK</v>
      </c>
    </row>
    <row r="410" spans="1:20">
      <c r="A410" s="83" t="s">
        <v>533</v>
      </c>
      <c r="B410" s="194" t="s">
        <v>738</v>
      </c>
      <c r="C410" s="194" t="s">
        <v>753</v>
      </c>
      <c r="D410" s="194" t="s">
        <v>753</v>
      </c>
      <c r="E410" s="194" t="s">
        <v>745</v>
      </c>
      <c r="F410" s="195">
        <v>-4000</v>
      </c>
      <c r="G410" s="194">
        <f>'Drop downs XTRA'!$F410*2</f>
        <v>-8000</v>
      </c>
      <c r="H410" s="196">
        <v>42185</v>
      </c>
      <c r="Q410" t="str">
        <f t="shared" si="24"/>
        <v>OK</v>
      </c>
      <c r="R410" t="str">
        <f t="shared" si="25"/>
        <v>OK</v>
      </c>
      <c r="S410" t="str">
        <f t="shared" si="26"/>
        <v>OK</v>
      </c>
      <c r="T410" t="str">
        <f t="shared" si="27"/>
        <v>OK</v>
      </c>
    </row>
    <row r="411" spans="1:20">
      <c r="A411" s="82" t="s">
        <v>760</v>
      </c>
      <c r="B411" s="197" t="s">
        <v>748</v>
      </c>
      <c r="C411" s="197" t="s">
        <v>753</v>
      </c>
      <c r="D411" s="197" t="s">
        <v>753</v>
      </c>
      <c r="E411" s="197" t="s">
        <v>745</v>
      </c>
      <c r="F411" s="199">
        <v>-10500</v>
      </c>
      <c r="G411" s="197">
        <f>'Drop downs XTRA'!$F411*2</f>
        <v>-21000</v>
      </c>
      <c r="H411" s="200">
        <v>42345</v>
      </c>
      <c r="Q411" t="str">
        <f t="shared" si="24"/>
        <v>OK</v>
      </c>
      <c r="R411" t="str">
        <f t="shared" si="25"/>
        <v>OK</v>
      </c>
      <c r="S411" t="str">
        <f t="shared" si="26"/>
        <v>OK</v>
      </c>
      <c r="T411" t="str">
        <f t="shared" si="27"/>
        <v>OK</v>
      </c>
    </row>
    <row r="412" spans="1:20">
      <c r="A412" s="83" t="s">
        <v>39</v>
      </c>
      <c r="B412" s="194" t="s">
        <v>748</v>
      </c>
      <c r="C412" s="194" t="s">
        <v>753</v>
      </c>
      <c r="D412" s="194" t="s">
        <v>753</v>
      </c>
      <c r="E412" s="194" t="s">
        <v>745</v>
      </c>
      <c r="F412" s="195">
        <v>-5530.0000000000009</v>
      </c>
      <c r="G412" s="194">
        <f>'Drop downs XTRA'!$F412*2</f>
        <v>-11060.000000000002</v>
      </c>
      <c r="H412" s="196">
        <v>42478</v>
      </c>
      <c r="Q412" t="str">
        <f t="shared" si="24"/>
        <v>OK</v>
      </c>
      <c r="R412" t="str">
        <f t="shared" si="25"/>
        <v>OK</v>
      </c>
      <c r="S412" t="str">
        <f t="shared" si="26"/>
        <v>OK</v>
      </c>
      <c r="T412" t="str">
        <f t="shared" si="27"/>
        <v>OK</v>
      </c>
    </row>
    <row r="413" spans="1:20">
      <c r="A413" s="82" t="s">
        <v>761</v>
      </c>
      <c r="B413" s="197" t="s">
        <v>748</v>
      </c>
      <c r="C413" s="197" t="s">
        <v>753</v>
      </c>
      <c r="D413" s="197" t="s">
        <v>753</v>
      </c>
      <c r="E413" s="197" t="s">
        <v>745</v>
      </c>
      <c r="F413" s="199">
        <v>-1300</v>
      </c>
      <c r="G413" s="197">
        <f>'Drop downs XTRA'!$F413*2</f>
        <v>-2600</v>
      </c>
      <c r="H413" s="200">
        <v>42942</v>
      </c>
      <c r="Q413" t="str">
        <f t="shared" si="24"/>
        <v>OK</v>
      </c>
      <c r="R413" t="str">
        <f t="shared" si="25"/>
        <v>OK</v>
      </c>
      <c r="S413" t="str">
        <f t="shared" si="26"/>
        <v>OK</v>
      </c>
      <c r="T413" t="str">
        <f t="shared" si="27"/>
        <v>OK</v>
      </c>
    </row>
    <row r="414" spans="1:20">
      <c r="A414" s="83" t="s">
        <v>309</v>
      </c>
      <c r="B414" s="194" t="s">
        <v>748</v>
      </c>
      <c r="C414" s="194" t="s">
        <v>753</v>
      </c>
      <c r="D414" s="194" t="s">
        <v>753</v>
      </c>
      <c r="E414" s="194" t="s">
        <v>745</v>
      </c>
      <c r="F414" s="195">
        <v>-3500</v>
      </c>
      <c r="G414" s="194">
        <f>'Drop downs XTRA'!$F414*2</f>
        <v>-7000</v>
      </c>
      <c r="H414" s="196">
        <v>42596</v>
      </c>
      <c r="Q414" t="str">
        <f t="shared" si="24"/>
        <v>OK</v>
      </c>
      <c r="R414" t="str">
        <f t="shared" si="25"/>
        <v>OK</v>
      </c>
      <c r="S414" t="str">
        <f t="shared" si="26"/>
        <v>OK</v>
      </c>
      <c r="T414" t="str">
        <f t="shared" si="27"/>
        <v>OK</v>
      </c>
    </row>
    <row r="415" spans="1:20">
      <c r="A415" s="82" t="s">
        <v>601</v>
      </c>
      <c r="B415" s="197" t="s">
        <v>748</v>
      </c>
      <c r="C415" s="197" t="s">
        <v>753</v>
      </c>
      <c r="D415" s="197" t="s">
        <v>753</v>
      </c>
      <c r="E415" s="197" t="s">
        <v>745</v>
      </c>
      <c r="F415" s="199">
        <v>0</v>
      </c>
      <c r="G415" s="197">
        <f>'Drop downs XTRA'!$F415*2</f>
        <v>0</v>
      </c>
      <c r="H415" s="200">
        <v>42830</v>
      </c>
      <c r="Q415" t="str">
        <f t="shared" si="24"/>
        <v>OK</v>
      </c>
      <c r="R415" t="str">
        <f t="shared" si="25"/>
        <v>OK</v>
      </c>
      <c r="S415" t="str">
        <f t="shared" si="26"/>
        <v>OK</v>
      </c>
      <c r="T415" t="str">
        <f t="shared" si="27"/>
        <v>OK</v>
      </c>
    </row>
    <row r="416" spans="1:20">
      <c r="A416" s="83" t="s">
        <v>762</v>
      </c>
      <c r="B416" s="194" t="s">
        <v>748</v>
      </c>
      <c r="C416" s="194" t="s">
        <v>753</v>
      </c>
      <c r="D416" s="194" t="s">
        <v>753</v>
      </c>
      <c r="E416" s="194" t="s">
        <v>745</v>
      </c>
      <c r="F416" s="195">
        <v>-1500</v>
      </c>
      <c r="G416" s="194">
        <f>'Drop downs XTRA'!$F416*2</f>
        <v>-3000</v>
      </c>
      <c r="H416" s="196">
        <v>42614</v>
      </c>
      <c r="Q416" t="str">
        <f t="shared" si="24"/>
        <v>OK</v>
      </c>
      <c r="R416" t="str">
        <f t="shared" si="25"/>
        <v>OK</v>
      </c>
      <c r="S416" t="str">
        <f t="shared" si="26"/>
        <v>OK</v>
      </c>
      <c r="T416" t="str">
        <f t="shared" si="27"/>
        <v>OK</v>
      </c>
    </row>
    <row r="417" spans="1:20">
      <c r="A417" s="82" t="s">
        <v>763</v>
      </c>
      <c r="B417" s="197" t="s">
        <v>748</v>
      </c>
      <c r="C417" s="197" t="s">
        <v>753</v>
      </c>
      <c r="D417" s="197" t="s">
        <v>753</v>
      </c>
      <c r="E417" s="197" t="s">
        <v>745</v>
      </c>
      <c r="F417" s="199">
        <v>-2500</v>
      </c>
      <c r="G417" s="197">
        <f>'Drop downs XTRA'!$F417*2</f>
        <v>-5000</v>
      </c>
      <c r="H417" s="200">
        <v>42019</v>
      </c>
      <c r="Q417" t="str">
        <f t="shared" si="24"/>
        <v>OK</v>
      </c>
      <c r="R417" t="str">
        <f t="shared" si="25"/>
        <v>OK</v>
      </c>
      <c r="S417" t="str">
        <f t="shared" si="26"/>
        <v>OK</v>
      </c>
      <c r="T417" t="str">
        <f t="shared" si="27"/>
        <v>OK</v>
      </c>
    </row>
    <row r="418" spans="1:20">
      <c r="A418" s="83" t="s">
        <v>764</v>
      </c>
      <c r="B418" s="194" t="s">
        <v>748</v>
      </c>
      <c r="C418" s="194" t="s">
        <v>753</v>
      </c>
      <c r="D418" s="194" t="s">
        <v>753</v>
      </c>
      <c r="E418" s="194" t="s">
        <v>745</v>
      </c>
      <c r="F418" s="195">
        <v>-1500</v>
      </c>
      <c r="G418" s="194">
        <f>'Drop downs XTRA'!$F418*2</f>
        <v>-3000</v>
      </c>
      <c r="H418" s="196">
        <v>42300</v>
      </c>
      <c r="Q418" t="str">
        <f t="shared" si="24"/>
        <v>OK</v>
      </c>
      <c r="R418" t="str">
        <f t="shared" si="25"/>
        <v>OK</v>
      </c>
      <c r="S418" t="str">
        <f t="shared" si="26"/>
        <v>OK</v>
      </c>
      <c r="T418" t="str">
        <f t="shared" si="27"/>
        <v>OK</v>
      </c>
    </row>
    <row r="419" spans="1:20">
      <c r="A419" s="82" t="s">
        <v>533</v>
      </c>
      <c r="B419" s="197" t="s">
        <v>748</v>
      </c>
      <c r="C419" s="197" t="s">
        <v>753</v>
      </c>
      <c r="D419" s="197" t="s">
        <v>753</v>
      </c>
      <c r="E419" s="197" t="s">
        <v>745</v>
      </c>
      <c r="F419" s="199">
        <v>-4000</v>
      </c>
      <c r="G419" s="197">
        <f>'Drop downs XTRA'!$F419*2</f>
        <v>-8000</v>
      </c>
      <c r="H419" s="200">
        <v>42732</v>
      </c>
      <c r="Q419" t="str">
        <f t="shared" si="24"/>
        <v>OK</v>
      </c>
      <c r="R419" t="str">
        <f t="shared" si="25"/>
        <v>OK</v>
      </c>
      <c r="S419" t="str">
        <f t="shared" si="26"/>
        <v>OK</v>
      </c>
      <c r="T419" t="str">
        <f t="shared" si="27"/>
        <v>OK</v>
      </c>
    </row>
    <row r="420" spans="1:20">
      <c r="A420" s="83" t="s">
        <v>760</v>
      </c>
      <c r="B420" s="194" t="s">
        <v>744</v>
      </c>
      <c r="C420" s="194" t="s">
        <v>753</v>
      </c>
      <c r="D420" s="194" t="s">
        <v>753</v>
      </c>
      <c r="E420" s="194" t="s">
        <v>745</v>
      </c>
      <c r="F420" s="195">
        <v>-11000</v>
      </c>
      <c r="G420" s="194">
        <f>'Drop downs XTRA'!$F420*2</f>
        <v>-22000</v>
      </c>
      <c r="H420" s="196">
        <v>42135</v>
      </c>
      <c r="Q420" t="str">
        <f t="shared" si="24"/>
        <v>OK</v>
      </c>
      <c r="R420" t="str">
        <f t="shared" si="25"/>
        <v>OK</v>
      </c>
      <c r="S420" t="str">
        <f t="shared" si="26"/>
        <v>OK</v>
      </c>
      <c r="T420" t="str">
        <f t="shared" si="27"/>
        <v>OK</v>
      </c>
    </row>
    <row r="421" spans="1:20">
      <c r="A421" s="82" t="s">
        <v>39</v>
      </c>
      <c r="B421" s="197" t="s">
        <v>744</v>
      </c>
      <c r="C421" s="197" t="s">
        <v>753</v>
      </c>
      <c r="D421" s="197" t="s">
        <v>753</v>
      </c>
      <c r="E421" s="197" t="s">
        <v>745</v>
      </c>
      <c r="F421" s="199">
        <v>-5530.0000000000009</v>
      </c>
      <c r="G421" s="197">
        <f>'Drop downs XTRA'!$F421*2</f>
        <v>-11060.000000000002</v>
      </c>
      <c r="H421" s="200">
        <v>42547</v>
      </c>
      <c r="Q421" t="str">
        <f t="shared" si="24"/>
        <v>OK</v>
      </c>
      <c r="R421" t="str">
        <f t="shared" si="25"/>
        <v>OK</v>
      </c>
      <c r="S421" t="str">
        <f t="shared" si="26"/>
        <v>OK</v>
      </c>
      <c r="T421" t="str">
        <f t="shared" si="27"/>
        <v>OK</v>
      </c>
    </row>
    <row r="422" spans="1:20">
      <c r="A422" s="83" t="s">
        <v>761</v>
      </c>
      <c r="B422" s="194" t="s">
        <v>744</v>
      </c>
      <c r="C422" s="194" t="s">
        <v>753</v>
      </c>
      <c r="D422" s="194" t="s">
        <v>753</v>
      </c>
      <c r="E422" s="194" t="s">
        <v>745</v>
      </c>
      <c r="F422" s="195">
        <v>-2500</v>
      </c>
      <c r="G422" s="194">
        <f>'Drop downs XTRA'!$F422*2</f>
        <v>-5000</v>
      </c>
      <c r="H422" s="196">
        <v>42787</v>
      </c>
      <c r="Q422" t="str">
        <f t="shared" si="24"/>
        <v>OK</v>
      </c>
      <c r="R422" t="str">
        <f t="shared" si="25"/>
        <v>OK</v>
      </c>
      <c r="S422" t="str">
        <f t="shared" si="26"/>
        <v>OK</v>
      </c>
      <c r="T422" t="str">
        <f t="shared" si="27"/>
        <v>OK</v>
      </c>
    </row>
    <row r="423" spans="1:20">
      <c r="A423" s="82" t="s">
        <v>309</v>
      </c>
      <c r="B423" s="197" t="s">
        <v>744</v>
      </c>
      <c r="C423" s="197" t="s">
        <v>753</v>
      </c>
      <c r="D423" s="197" t="s">
        <v>753</v>
      </c>
      <c r="E423" s="197" t="s">
        <v>745</v>
      </c>
      <c r="F423" s="199">
        <v>-1500</v>
      </c>
      <c r="G423" s="197">
        <f>'Drop downs XTRA'!$F423*2</f>
        <v>-3000</v>
      </c>
      <c r="H423" s="200">
        <v>42839</v>
      </c>
      <c r="Q423" t="str">
        <f t="shared" si="24"/>
        <v>OK</v>
      </c>
      <c r="R423" t="str">
        <f t="shared" si="25"/>
        <v>OK</v>
      </c>
      <c r="S423" t="str">
        <f t="shared" si="26"/>
        <v>OK</v>
      </c>
      <c r="T423" t="str">
        <f t="shared" si="27"/>
        <v>OK</v>
      </c>
    </row>
    <row r="424" spans="1:20">
      <c r="A424" s="83" t="s">
        <v>601</v>
      </c>
      <c r="B424" s="194" t="s">
        <v>744</v>
      </c>
      <c r="C424" s="194" t="s">
        <v>753</v>
      </c>
      <c r="D424" s="194" t="s">
        <v>753</v>
      </c>
      <c r="E424" s="194" t="s">
        <v>745</v>
      </c>
      <c r="F424" s="195">
        <v>-3500</v>
      </c>
      <c r="G424" s="194">
        <f>'Drop downs XTRA'!$F424*2</f>
        <v>-7000</v>
      </c>
      <c r="H424" s="196">
        <v>42849</v>
      </c>
      <c r="Q424" t="str">
        <f t="shared" si="24"/>
        <v>OK</v>
      </c>
      <c r="R424" t="str">
        <f t="shared" si="25"/>
        <v>OK</v>
      </c>
      <c r="S424" t="str">
        <f t="shared" si="26"/>
        <v>OK</v>
      </c>
      <c r="T424" t="str">
        <f t="shared" si="27"/>
        <v>OK</v>
      </c>
    </row>
    <row r="425" spans="1:20">
      <c r="A425" s="82" t="s">
        <v>762</v>
      </c>
      <c r="B425" s="197" t="s">
        <v>744</v>
      </c>
      <c r="C425" s="197" t="s">
        <v>753</v>
      </c>
      <c r="D425" s="197" t="s">
        <v>753</v>
      </c>
      <c r="E425" s="197" t="s">
        <v>745</v>
      </c>
      <c r="F425" s="199">
        <v>-2000</v>
      </c>
      <c r="G425" s="197">
        <f>'Drop downs XTRA'!$F425*2</f>
        <v>-4000</v>
      </c>
      <c r="H425" s="200">
        <v>42427</v>
      </c>
      <c r="Q425" t="str">
        <f t="shared" si="24"/>
        <v>OK</v>
      </c>
      <c r="R425" t="str">
        <f t="shared" si="25"/>
        <v>OK</v>
      </c>
      <c r="S425" t="str">
        <f t="shared" si="26"/>
        <v>OK</v>
      </c>
      <c r="T425" t="str">
        <f t="shared" si="27"/>
        <v>OK</v>
      </c>
    </row>
    <row r="426" spans="1:20">
      <c r="A426" s="83" t="s">
        <v>763</v>
      </c>
      <c r="B426" s="194" t="s">
        <v>744</v>
      </c>
      <c r="C426" s="194" t="s">
        <v>753</v>
      </c>
      <c r="D426" s="194" t="s">
        <v>753</v>
      </c>
      <c r="E426" s="194" t="s">
        <v>745</v>
      </c>
      <c r="F426" s="195">
        <v>-1500</v>
      </c>
      <c r="G426" s="194">
        <f>'Drop downs XTRA'!$F426*2</f>
        <v>-3000</v>
      </c>
      <c r="H426" s="196">
        <v>42894</v>
      </c>
      <c r="Q426" t="str">
        <f t="shared" si="24"/>
        <v>OK</v>
      </c>
      <c r="R426" t="str">
        <f t="shared" si="25"/>
        <v>OK</v>
      </c>
      <c r="S426" t="str">
        <f t="shared" si="26"/>
        <v>OK</v>
      </c>
      <c r="T426" t="str">
        <f t="shared" si="27"/>
        <v>OK</v>
      </c>
    </row>
    <row r="427" spans="1:20">
      <c r="A427" s="82" t="s">
        <v>764</v>
      </c>
      <c r="B427" s="197" t="s">
        <v>744</v>
      </c>
      <c r="C427" s="197" t="s">
        <v>753</v>
      </c>
      <c r="D427" s="197" t="s">
        <v>753</v>
      </c>
      <c r="E427" s="197" t="s">
        <v>745</v>
      </c>
      <c r="F427" s="199">
        <v>-500</v>
      </c>
      <c r="G427" s="197">
        <f>'Drop downs XTRA'!$F427*2</f>
        <v>-1000</v>
      </c>
      <c r="H427" s="200">
        <v>42727</v>
      </c>
      <c r="Q427" t="str">
        <f t="shared" si="24"/>
        <v>OK</v>
      </c>
      <c r="R427" t="str">
        <f t="shared" si="25"/>
        <v>OK</v>
      </c>
      <c r="S427" t="str">
        <f t="shared" si="26"/>
        <v>OK</v>
      </c>
      <c r="T427" t="str">
        <f t="shared" si="27"/>
        <v>OK</v>
      </c>
    </row>
    <row r="428" spans="1:20">
      <c r="A428" s="83" t="s">
        <v>533</v>
      </c>
      <c r="B428" s="194" t="s">
        <v>744</v>
      </c>
      <c r="C428" s="194" t="s">
        <v>753</v>
      </c>
      <c r="D428" s="194" t="s">
        <v>753</v>
      </c>
      <c r="E428" s="194" t="s">
        <v>745</v>
      </c>
      <c r="F428" s="195">
        <v>-1000</v>
      </c>
      <c r="G428" s="194">
        <f>'Drop downs XTRA'!$F428*2</f>
        <v>-2000</v>
      </c>
      <c r="H428" s="196">
        <v>42851</v>
      </c>
      <c r="Q428" t="str">
        <f t="shared" si="24"/>
        <v>OK</v>
      </c>
      <c r="R428" t="str">
        <f t="shared" si="25"/>
        <v>OK</v>
      </c>
      <c r="S428" t="str">
        <f t="shared" si="26"/>
        <v>OK</v>
      </c>
      <c r="T428" t="str">
        <f t="shared" si="27"/>
        <v>OK</v>
      </c>
    </row>
    <row r="429" spans="1:20">
      <c r="A429" s="82" t="s">
        <v>729</v>
      </c>
      <c r="B429" s="197" t="s">
        <v>730</v>
      </c>
      <c r="C429" s="197" t="s">
        <v>731</v>
      </c>
      <c r="D429" s="197" t="s">
        <v>732</v>
      </c>
      <c r="E429" s="197" t="s">
        <v>28</v>
      </c>
      <c r="F429" s="199">
        <v>30429</v>
      </c>
      <c r="G429" s="197">
        <f>'Drop downs XTRA'!$F429*2</f>
        <v>60858</v>
      </c>
      <c r="H429" s="200">
        <v>42151</v>
      </c>
      <c r="Q429" t="str">
        <f t="shared" si="24"/>
        <v>OK</v>
      </c>
      <c r="R429" t="str">
        <f t="shared" si="25"/>
        <v>OK</v>
      </c>
      <c r="S429" t="str">
        <f t="shared" si="26"/>
        <v>OK</v>
      </c>
      <c r="T429" t="str">
        <f t="shared" si="27"/>
        <v>OK</v>
      </c>
    </row>
    <row r="430" spans="1:20">
      <c r="A430" s="83" t="s">
        <v>735</v>
      </c>
      <c r="B430" s="194" t="s">
        <v>730</v>
      </c>
      <c r="C430" s="194" t="s">
        <v>504</v>
      </c>
      <c r="D430" s="194" t="s">
        <v>739</v>
      </c>
      <c r="E430" s="194" t="s">
        <v>28</v>
      </c>
      <c r="F430" s="195">
        <v>7203.5999999999985</v>
      </c>
      <c r="G430" s="194">
        <f>'Drop downs XTRA'!$F430*2</f>
        <v>14407.199999999997</v>
      </c>
      <c r="H430" s="196">
        <v>42963</v>
      </c>
      <c r="Q430" t="str">
        <f t="shared" si="24"/>
        <v>OK</v>
      </c>
      <c r="R430" t="str">
        <f t="shared" si="25"/>
        <v>OK</v>
      </c>
      <c r="S430" t="str">
        <f t="shared" si="26"/>
        <v>OK</v>
      </c>
      <c r="T430" t="str">
        <f t="shared" si="27"/>
        <v>OK</v>
      </c>
    </row>
    <row r="431" spans="1:20">
      <c r="A431" s="82" t="s">
        <v>741</v>
      </c>
      <c r="B431" s="197" t="s">
        <v>730</v>
      </c>
      <c r="C431" s="197" t="s">
        <v>504</v>
      </c>
      <c r="D431" s="197" t="s">
        <v>739</v>
      </c>
      <c r="E431" s="197" t="s">
        <v>28</v>
      </c>
      <c r="F431" s="199">
        <v>12791.519999999999</v>
      </c>
      <c r="G431" s="197">
        <f>'Drop downs XTRA'!$F431*2</f>
        <v>25583.039999999997</v>
      </c>
      <c r="H431" s="200">
        <v>42072</v>
      </c>
      <c r="Q431" t="str">
        <f t="shared" si="24"/>
        <v>OK</v>
      </c>
      <c r="R431" t="str">
        <f t="shared" si="25"/>
        <v>OK</v>
      </c>
      <c r="S431" t="str">
        <f t="shared" si="26"/>
        <v>OK</v>
      </c>
      <c r="T431" t="str">
        <f t="shared" si="27"/>
        <v>OK</v>
      </c>
    </row>
    <row r="432" spans="1:20">
      <c r="A432" s="83" t="s">
        <v>746</v>
      </c>
      <c r="B432" s="194" t="s">
        <v>730</v>
      </c>
      <c r="C432" s="194" t="s">
        <v>734</v>
      </c>
      <c r="D432" s="194" t="s">
        <v>494</v>
      </c>
      <c r="E432" s="194" t="s">
        <v>28</v>
      </c>
      <c r="F432" s="195">
        <v>15692.544000000002</v>
      </c>
      <c r="G432" s="194">
        <f>'Drop downs XTRA'!$F432*2</f>
        <v>31385.088000000003</v>
      </c>
      <c r="H432" s="196">
        <v>42400</v>
      </c>
      <c r="Q432" t="str">
        <f t="shared" si="24"/>
        <v>OK</v>
      </c>
      <c r="R432" t="str">
        <f t="shared" si="25"/>
        <v>OK</v>
      </c>
      <c r="S432" t="str">
        <f t="shared" si="26"/>
        <v>OK</v>
      </c>
      <c r="T432" t="str">
        <f t="shared" si="27"/>
        <v>OK</v>
      </c>
    </row>
    <row r="433" spans="1:20">
      <c r="A433" s="82" t="s">
        <v>729</v>
      </c>
      <c r="B433" s="197" t="s">
        <v>738</v>
      </c>
      <c r="C433" s="197" t="s">
        <v>731</v>
      </c>
      <c r="D433" s="197" t="s">
        <v>739</v>
      </c>
      <c r="E433" s="197" t="s">
        <v>28</v>
      </c>
      <c r="F433" s="199">
        <v>29994.299999999996</v>
      </c>
      <c r="G433" s="197">
        <f>'Drop downs XTRA'!$F433*2</f>
        <v>59988.599999999991</v>
      </c>
      <c r="H433" s="200">
        <v>42229</v>
      </c>
      <c r="Q433" t="str">
        <f t="shared" si="24"/>
        <v>OK</v>
      </c>
      <c r="R433" t="str">
        <f t="shared" si="25"/>
        <v>Check Gov &amp; HP</v>
      </c>
      <c r="S433" t="str">
        <f t="shared" si="26"/>
        <v>OK</v>
      </c>
      <c r="T433" t="str">
        <f t="shared" si="27"/>
        <v>OK</v>
      </c>
    </row>
    <row r="434" spans="1:20">
      <c r="A434" s="83" t="s">
        <v>735</v>
      </c>
      <c r="B434" s="194" t="s">
        <v>738</v>
      </c>
      <c r="C434" s="194" t="s">
        <v>731</v>
      </c>
      <c r="D434" s="194" t="s">
        <v>732</v>
      </c>
      <c r="E434" s="194" t="s">
        <v>28</v>
      </c>
      <c r="F434" s="195">
        <v>8294.58</v>
      </c>
      <c r="G434" s="194">
        <f>'Drop downs XTRA'!$F434*2</f>
        <v>16589.16</v>
      </c>
      <c r="H434" s="196">
        <v>42818</v>
      </c>
      <c r="Q434" t="str">
        <f t="shared" si="24"/>
        <v>OK</v>
      </c>
      <c r="R434" t="str">
        <f t="shared" si="25"/>
        <v>OK</v>
      </c>
      <c r="S434" t="str">
        <f t="shared" si="26"/>
        <v>OK</v>
      </c>
      <c r="T434" t="str">
        <f t="shared" si="27"/>
        <v>OK</v>
      </c>
    </row>
    <row r="435" spans="1:20">
      <c r="A435" s="82" t="s">
        <v>741</v>
      </c>
      <c r="B435" s="197" t="s">
        <v>738</v>
      </c>
      <c r="C435" s="197" t="s">
        <v>734</v>
      </c>
      <c r="D435" s="197" t="s">
        <v>491</v>
      </c>
      <c r="E435" s="197" t="s">
        <v>28</v>
      </c>
      <c r="F435" s="199">
        <v>14889.6</v>
      </c>
      <c r="G435" s="197">
        <f>'Drop downs XTRA'!$F435*2</f>
        <v>29779.200000000001</v>
      </c>
      <c r="H435" s="200">
        <v>42663</v>
      </c>
      <c r="Q435" t="str">
        <f t="shared" si="24"/>
        <v>OK</v>
      </c>
      <c r="R435" t="str">
        <f t="shared" si="25"/>
        <v>OK</v>
      </c>
      <c r="S435" t="str">
        <f t="shared" si="26"/>
        <v>OK</v>
      </c>
      <c r="T435" t="str">
        <f t="shared" si="27"/>
        <v>OK</v>
      </c>
    </row>
    <row r="436" spans="1:20">
      <c r="A436" s="83" t="s">
        <v>746</v>
      </c>
      <c r="B436" s="194" t="s">
        <v>738</v>
      </c>
      <c r="C436" s="194" t="s">
        <v>734</v>
      </c>
      <c r="D436" s="194" t="s">
        <v>751</v>
      </c>
      <c r="E436" s="194" t="s">
        <v>28</v>
      </c>
      <c r="F436" s="195">
        <v>18044.544000000002</v>
      </c>
      <c r="G436" s="194">
        <f>'Drop downs XTRA'!$F436*2</f>
        <v>36089.088000000003</v>
      </c>
      <c r="H436" s="196">
        <v>42664</v>
      </c>
      <c r="Q436" t="str">
        <f t="shared" si="24"/>
        <v>OK</v>
      </c>
      <c r="R436" t="str">
        <f t="shared" si="25"/>
        <v>OK</v>
      </c>
      <c r="S436" t="str">
        <f t="shared" si="26"/>
        <v>OK</v>
      </c>
      <c r="T436" t="str">
        <f t="shared" si="27"/>
        <v>OK</v>
      </c>
    </row>
    <row r="437" spans="1:20">
      <c r="A437" s="82" t="s">
        <v>729</v>
      </c>
      <c r="B437" s="197" t="s">
        <v>744</v>
      </c>
      <c r="C437" s="197" t="s">
        <v>504</v>
      </c>
      <c r="D437" s="197" t="s">
        <v>732</v>
      </c>
      <c r="E437" s="197" t="s">
        <v>28</v>
      </c>
      <c r="F437" s="199">
        <v>21751.099999999995</v>
      </c>
      <c r="G437" s="197">
        <f>'Drop downs XTRA'!$F437*2</f>
        <v>43502.19999999999</v>
      </c>
      <c r="H437" s="200">
        <v>42905</v>
      </c>
      <c r="Q437" t="str">
        <f t="shared" si="24"/>
        <v>OK</v>
      </c>
      <c r="R437" t="str">
        <f t="shared" si="25"/>
        <v>OK</v>
      </c>
      <c r="S437" t="str">
        <f t="shared" si="26"/>
        <v>OK</v>
      </c>
      <c r="T437" t="str">
        <f t="shared" si="27"/>
        <v>OK</v>
      </c>
    </row>
    <row r="438" spans="1:20">
      <c r="A438" s="83" t="s">
        <v>735</v>
      </c>
      <c r="B438" s="194" t="s">
        <v>744</v>
      </c>
      <c r="C438" s="194" t="s">
        <v>504</v>
      </c>
      <c r="D438" s="194" t="s">
        <v>751</v>
      </c>
      <c r="E438" s="194" t="s">
        <v>28</v>
      </c>
      <c r="F438" s="195">
        <v>10382.580000000002</v>
      </c>
      <c r="G438" s="194">
        <f>'Drop downs XTRA'!$F438*2</f>
        <v>20765.160000000003</v>
      </c>
      <c r="H438" s="196">
        <v>42820</v>
      </c>
      <c r="Q438" t="str">
        <f t="shared" si="24"/>
        <v>OK</v>
      </c>
      <c r="R438" t="str">
        <f t="shared" si="25"/>
        <v>OK</v>
      </c>
      <c r="S438" t="str">
        <f t="shared" si="26"/>
        <v>OK</v>
      </c>
      <c r="T438" t="str">
        <f t="shared" si="27"/>
        <v>OK</v>
      </c>
    </row>
    <row r="439" spans="1:20">
      <c r="A439" s="82" t="s">
        <v>741</v>
      </c>
      <c r="B439" s="197" t="s">
        <v>744</v>
      </c>
      <c r="C439" s="197" t="s">
        <v>734</v>
      </c>
      <c r="D439" s="197" t="s">
        <v>491</v>
      </c>
      <c r="E439" s="197" t="s">
        <v>28</v>
      </c>
      <c r="F439" s="199">
        <v>12673.079999999998</v>
      </c>
      <c r="G439" s="197">
        <f>'Drop downs XTRA'!$F439*2</f>
        <v>25346.159999999996</v>
      </c>
      <c r="H439" s="200">
        <v>42276</v>
      </c>
      <c r="Q439" t="str">
        <f t="shared" si="24"/>
        <v>OK</v>
      </c>
      <c r="R439" t="str">
        <f t="shared" si="25"/>
        <v>OK</v>
      </c>
      <c r="S439" t="str">
        <f t="shared" si="26"/>
        <v>OK</v>
      </c>
      <c r="T439" t="str">
        <f t="shared" si="27"/>
        <v>OK</v>
      </c>
    </row>
    <row r="440" spans="1:20">
      <c r="A440" s="83" t="s">
        <v>746</v>
      </c>
      <c r="B440" s="194" t="s">
        <v>744</v>
      </c>
      <c r="C440" s="194" t="s">
        <v>743</v>
      </c>
      <c r="D440" s="194" t="s">
        <v>752</v>
      </c>
      <c r="E440" s="194" t="s">
        <v>28</v>
      </c>
      <c r="F440" s="195">
        <v>16708.608000000004</v>
      </c>
      <c r="G440" s="194">
        <f>'Drop downs XTRA'!$F440*2</f>
        <v>33417.216000000008</v>
      </c>
      <c r="H440" s="196">
        <v>42293</v>
      </c>
      <c r="Q440" t="str">
        <f t="shared" si="24"/>
        <v>OK</v>
      </c>
      <c r="R440" t="str">
        <f t="shared" si="25"/>
        <v>OK</v>
      </c>
      <c r="S440" t="str">
        <f t="shared" si="26"/>
        <v>OK</v>
      </c>
      <c r="T440" t="str">
        <f t="shared" si="27"/>
        <v>OK</v>
      </c>
    </row>
    <row r="441" spans="1:20">
      <c r="A441" s="82" t="s">
        <v>729</v>
      </c>
      <c r="B441" s="197" t="s">
        <v>748</v>
      </c>
      <c r="C441" s="197" t="s">
        <v>502</v>
      </c>
      <c r="D441" s="197" t="s">
        <v>739</v>
      </c>
      <c r="E441" s="197" t="s">
        <v>28</v>
      </c>
      <c r="F441" s="199">
        <v>21751.099999999995</v>
      </c>
      <c r="G441" s="197">
        <f>'Drop downs XTRA'!$F441*2</f>
        <v>43502.19999999999</v>
      </c>
      <c r="H441" s="200">
        <v>42611</v>
      </c>
      <c r="Q441" t="str">
        <f t="shared" si="24"/>
        <v>OK</v>
      </c>
      <c r="R441" t="str">
        <f t="shared" si="25"/>
        <v>OK</v>
      </c>
      <c r="S441" t="str">
        <f t="shared" si="26"/>
        <v>OK</v>
      </c>
      <c r="T441" t="str">
        <f t="shared" si="27"/>
        <v>OK</v>
      </c>
    </row>
    <row r="442" spans="1:20">
      <c r="A442" s="83" t="s">
        <v>735</v>
      </c>
      <c r="B442" s="194" t="s">
        <v>748</v>
      </c>
      <c r="C442" s="194" t="s">
        <v>734</v>
      </c>
      <c r="D442" s="194" t="s">
        <v>752</v>
      </c>
      <c r="E442" s="194" t="s">
        <v>28</v>
      </c>
      <c r="F442" s="195">
        <v>10241.640000000003</v>
      </c>
      <c r="G442" s="194">
        <f>'Drop downs XTRA'!$F442*2</f>
        <v>20483.280000000006</v>
      </c>
      <c r="H442" s="196">
        <v>42527</v>
      </c>
      <c r="Q442" t="str">
        <f t="shared" si="24"/>
        <v>OK</v>
      </c>
      <c r="R442" t="str">
        <f t="shared" si="25"/>
        <v>OK</v>
      </c>
      <c r="S442" t="str">
        <f t="shared" si="26"/>
        <v>OK</v>
      </c>
      <c r="T442" t="str">
        <f t="shared" si="27"/>
        <v>OK</v>
      </c>
    </row>
    <row r="443" spans="1:20">
      <c r="A443" s="82" t="s">
        <v>741</v>
      </c>
      <c r="B443" s="197" t="s">
        <v>748</v>
      </c>
      <c r="C443" s="197" t="s">
        <v>731</v>
      </c>
      <c r="D443" s="197" t="s">
        <v>752</v>
      </c>
      <c r="E443" s="197" t="s">
        <v>28</v>
      </c>
      <c r="F443" s="199">
        <v>14754.24</v>
      </c>
      <c r="G443" s="197">
        <f>'Drop downs XTRA'!$F443*2</f>
        <v>29508.48</v>
      </c>
      <c r="H443" s="200">
        <v>42880</v>
      </c>
      <c r="Q443" t="str">
        <f t="shared" si="24"/>
        <v>OK</v>
      </c>
      <c r="R443" t="str">
        <f t="shared" si="25"/>
        <v>OK</v>
      </c>
      <c r="S443" t="str">
        <f t="shared" si="26"/>
        <v>OK</v>
      </c>
      <c r="T443" t="str">
        <f t="shared" si="27"/>
        <v>OK</v>
      </c>
    </row>
    <row r="444" spans="1:20">
      <c r="A444" s="83" t="s">
        <v>746</v>
      </c>
      <c r="B444" s="194" t="s">
        <v>748</v>
      </c>
      <c r="C444" s="194" t="s">
        <v>743</v>
      </c>
      <c r="D444" s="194" t="s">
        <v>752</v>
      </c>
      <c r="E444" s="194" t="s">
        <v>28</v>
      </c>
      <c r="F444" s="195">
        <v>18797.184000000001</v>
      </c>
      <c r="G444" s="194">
        <f>'Drop downs XTRA'!$F444*2</f>
        <v>37594.368000000002</v>
      </c>
      <c r="H444" s="196">
        <v>42336</v>
      </c>
      <c r="Q444" t="str">
        <f t="shared" si="24"/>
        <v>OK</v>
      </c>
      <c r="R444" t="str">
        <f t="shared" si="25"/>
        <v>OK</v>
      </c>
      <c r="S444" t="str">
        <f t="shared" si="26"/>
        <v>OK</v>
      </c>
      <c r="T444" t="str">
        <f t="shared" si="27"/>
        <v>OK</v>
      </c>
    </row>
    <row r="445" spans="1:20">
      <c r="A445" s="82" t="s">
        <v>729</v>
      </c>
      <c r="B445" s="197" t="s">
        <v>738</v>
      </c>
      <c r="C445" s="197" t="s">
        <v>750</v>
      </c>
      <c r="D445" s="197" t="s">
        <v>752</v>
      </c>
      <c r="E445" s="197" t="s">
        <v>28</v>
      </c>
      <c r="F445" s="199">
        <v>29849.4</v>
      </c>
      <c r="G445" s="197">
        <f>'Drop downs XTRA'!$F445*2</f>
        <v>59698.8</v>
      </c>
      <c r="H445" s="200">
        <v>42518</v>
      </c>
      <c r="Q445" t="str">
        <f t="shared" si="24"/>
        <v>OK</v>
      </c>
      <c r="R445" t="str">
        <f t="shared" si="25"/>
        <v>OK</v>
      </c>
      <c r="S445" t="str">
        <f t="shared" si="26"/>
        <v>OK</v>
      </c>
      <c r="T445" t="str">
        <f t="shared" si="27"/>
        <v>OK</v>
      </c>
    </row>
    <row r="446" spans="1:20">
      <c r="A446" s="83" t="s">
        <v>735</v>
      </c>
      <c r="B446" s="194" t="s">
        <v>738</v>
      </c>
      <c r="C446" s="194" t="s">
        <v>504</v>
      </c>
      <c r="D446" s="194" t="s">
        <v>752</v>
      </c>
      <c r="E446" s="194" t="s">
        <v>28</v>
      </c>
      <c r="F446" s="195">
        <v>10805.399999999998</v>
      </c>
      <c r="G446" s="194">
        <f>'Drop downs XTRA'!$F446*2</f>
        <v>21610.799999999996</v>
      </c>
      <c r="H446" s="196">
        <v>42010</v>
      </c>
      <c r="Q446" t="str">
        <f t="shared" si="24"/>
        <v>OK</v>
      </c>
      <c r="R446" t="str">
        <f t="shared" si="25"/>
        <v>OK</v>
      </c>
      <c r="S446" t="str">
        <f t="shared" si="26"/>
        <v>OK</v>
      </c>
      <c r="T446" t="str">
        <f t="shared" si="27"/>
        <v>OK</v>
      </c>
    </row>
    <row r="447" spans="1:20">
      <c r="A447" s="82" t="s">
        <v>741</v>
      </c>
      <c r="B447" s="197" t="s">
        <v>738</v>
      </c>
      <c r="C447" s="197" t="s">
        <v>743</v>
      </c>
      <c r="D447" s="197" t="s">
        <v>751</v>
      </c>
      <c r="E447" s="197" t="s">
        <v>28</v>
      </c>
      <c r="F447" s="199">
        <v>14618.88</v>
      </c>
      <c r="G447" s="197">
        <f>'Drop downs XTRA'!$F447*2</f>
        <v>29237.759999999998</v>
      </c>
      <c r="H447" s="200">
        <v>42631</v>
      </c>
      <c r="Q447" t="str">
        <f t="shared" si="24"/>
        <v>OK</v>
      </c>
      <c r="R447" t="str">
        <f t="shared" si="25"/>
        <v>OK</v>
      </c>
      <c r="S447" t="str">
        <f t="shared" si="26"/>
        <v>OK</v>
      </c>
      <c r="T447" t="str">
        <f t="shared" si="27"/>
        <v>OK</v>
      </c>
    </row>
    <row r="448" spans="1:20">
      <c r="A448" s="83" t="s">
        <v>746</v>
      </c>
      <c r="B448" s="194" t="s">
        <v>738</v>
      </c>
      <c r="C448" s="194" t="s">
        <v>743</v>
      </c>
      <c r="D448" s="194" t="s">
        <v>732</v>
      </c>
      <c r="E448" s="194" t="s">
        <v>28</v>
      </c>
      <c r="F448" s="195">
        <v>18307.968000000001</v>
      </c>
      <c r="G448" s="194">
        <f>'Drop downs XTRA'!$F448*2</f>
        <v>36615.936000000002</v>
      </c>
      <c r="H448" s="196">
        <v>42324</v>
      </c>
      <c r="Q448" t="str">
        <f t="shared" si="24"/>
        <v>OK</v>
      </c>
      <c r="R448" t="str">
        <f t="shared" si="25"/>
        <v>OK</v>
      </c>
      <c r="S448" t="str">
        <f t="shared" si="26"/>
        <v>OK</v>
      </c>
      <c r="T448" t="str">
        <f t="shared" si="27"/>
        <v>OK</v>
      </c>
    </row>
    <row r="449" spans="1:20">
      <c r="A449" s="82" t="s">
        <v>756</v>
      </c>
      <c r="B449" s="197" t="s">
        <v>730</v>
      </c>
      <c r="C449" s="197" t="s">
        <v>504</v>
      </c>
      <c r="D449" s="197" t="s">
        <v>491</v>
      </c>
      <c r="E449" s="197" t="s">
        <v>740</v>
      </c>
      <c r="F449" s="199">
        <v>-13804.83</v>
      </c>
      <c r="G449" s="197">
        <f>'Drop downs XTRA'!$F449*2</f>
        <v>-27609.66</v>
      </c>
      <c r="H449" s="200">
        <v>42082</v>
      </c>
      <c r="Q449" t="str">
        <f t="shared" si="24"/>
        <v>OK</v>
      </c>
      <c r="R449" t="str">
        <f t="shared" si="25"/>
        <v>OK</v>
      </c>
      <c r="S449" t="str">
        <f t="shared" si="26"/>
        <v>OK</v>
      </c>
      <c r="T449" t="str">
        <f t="shared" si="27"/>
        <v>OK</v>
      </c>
    </row>
    <row r="450" spans="1:20">
      <c r="A450" s="83" t="s">
        <v>757</v>
      </c>
      <c r="B450" s="194" t="s">
        <v>730</v>
      </c>
      <c r="C450" s="194" t="s">
        <v>734</v>
      </c>
      <c r="D450" s="194" t="s">
        <v>491</v>
      </c>
      <c r="E450" s="194" t="s">
        <v>740</v>
      </c>
      <c r="F450" s="195">
        <v>-3234.75</v>
      </c>
      <c r="G450" s="194">
        <f>'Drop downs XTRA'!$F450*2</f>
        <v>-6469.5</v>
      </c>
      <c r="H450" s="196">
        <v>42946</v>
      </c>
      <c r="Q450" t="str">
        <f t="shared" si="24"/>
        <v>OK</v>
      </c>
      <c r="R450" t="str">
        <f t="shared" si="25"/>
        <v>OK</v>
      </c>
      <c r="S450" t="str">
        <f t="shared" si="26"/>
        <v>OK</v>
      </c>
      <c r="T450" t="str">
        <f t="shared" si="27"/>
        <v>OK</v>
      </c>
    </row>
    <row r="451" spans="1:20">
      <c r="A451" s="82" t="s">
        <v>758</v>
      </c>
      <c r="B451" s="197" t="s">
        <v>730</v>
      </c>
      <c r="C451" s="197" t="s">
        <v>750</v>
      </c>
      <c r="D451" s="197" t="s">
        <v>491</v>
      </c>
      <c r="E451" s="197" t="s">
        <v>740</v>
      </c>
      <c r="F451" s="199">
        <v>-5596.8</v>
      </c>
      <c r="G451" s="197">
        <f>'Drop downs XTRA'!$F451*2</f>
        <v>-11193.6</v>
      </c>
      <c r="H451" s="200">
        <v>42222</v>
      </c>
      <c r="Q451" t="str">
        <f t="shared" si="24"/>
        <v>OK</v>
      </c>
      <c r="R451" t="str">
        <f t="shared" si="25"/>
        <v>OK</v>
      </c>
      <c r="S451" t="str">
        <f t="shared" si="26"/>
        <v>OK</v>
      </c>
      <c r="T451" t="str">
        <f t="shared" si="27"/>
        <v>OK</v>
      </c>
    </row>
    <row r="452" spans="1:20">
      <c r="A452" s="83" t="s">
        <v>759</v>
      </c>
      <c r="B452" s="194" t="s">
        <v>730</v>
      </c>
      <c r="C452" s="194" t="s">
        <v>743</v>
      </c>
      <c r="D452" s="194" t="s">
        <v>751</v>
      </c>
      <c r="E452" s="194" t="s">
        <v>740</v>
      </c>
      <c r="F452" s="195">
        <v>-4910.0800000000008</v>
      </c>
      <c r="G452" s="194">
        <f>'Drop downs XTRA'!$F452*2</f>
        <v>-9820.1600000000017</v>
      </c>
      <c r="H452" s="196">
        <v>42304</v>
      </c>
      <c r="Q452" t="str">
        <f t="shared" ref="Q452:Q515" si="28">IF(COUNTA(A452:H452)=8,"OK",$Q$3)</f>
        <v>OK</v>
      </c>
      <c r="R452" t="str">
        <f t="shared" ref="R452:R515" si="29">IF(AND(D452="Gov",C452="HP"),$R$3,"OK")</f>
        <v>OK</v>
      </c>
      <c r="S452" t="str">
        <f t="shared" ref="S452:S515" si="30">IF(G452=F452*2,"OK",$S$3)</f>
        <v>OK</v>
      </c>
      <c r="T452" t="str">
        <f t="shared" ref="T452:T515" si="31">IF(AND(E452="Income",F452&lt;=0),$T$3,"OK")</f>
        <v>OK</v>
      </c>
    </row>
    <row r="453" spans="1:20">
      <c r="A453" s="82" t="s">
        <v>756</v>
      </c>
      <c r="B453" s="197" t="s">
        <v>738</v>
      </c>
      <c r="C453" s="197" t="s">
        <v>743</v>
      </c>
      <c r="D453" s="197" t="s">
        <v>751</v>
      </c>
      <c r="E453" s="197" t="s">
        <v>740</v>
      </c>
      <c r="F453" s="199">
        <v>-10010.91</v>
      </c>
      <c r="G453" s="197">
        <f>'Drop downs XTRA'!$F453*2</f>
        <v>-20021.82</v>
      </c>
      <c r="H453" s="200">
        <v>42305</v>
      </c>
      <c r="Q453" t="str">
        <f t="shared" si="28"/>
        <v>OK</v>
      </c>
      <c r="R453" t="str">
        <f t="shared" si="29"/>
        <v>OK</v>
      </c>
      <c r="S453" t="str">
        <f t="shared" si="30"/>
        <v>OK</v>
      </c>
      <c r="T453" t="str">
        <f t="shared" si="31"/>
        <v>OK</v>
      </c>
    </row>
    <row r="454" spans="1:20">
      <c r="A454" s="83" t="s">
        <v>757</v>
      </c>
      <c r="B454" s="194" t="s">
        <v>738</v>
      </c>
      <c r="C454" s="194" t="s">
        <v>750</v>
      </c>
      <c r="D454" s="194" t="s">
        <v>732</v>
      </c>
      <c r="E454" s="194" t="s">
        <v>740</v>
      </c>
      <c r="F454" s="195">
        <v>-3773.8749999999995</v>
      </c>
      <c r="G454" s="194">
        <f>'Drop downs XTRA'!$F454*2</f>
        <v>-7547.7499999999991</v>
      </c>
      <c r="H454" s="196">
        <v>42450</v>
      </c>
      <c r="Q454" t="str">
        <f t="shared" si="28"/>
        <v>OK</v>
      </c>
      <c r="R454" t="str">
        <f t="shared" si="29"/>
        <v>OK</v>
      </c>
      <c r="S454" t="str">
        <f t="shared" si="30"/>
        <v>OK</v>
      </c>
      <c r="T454" t="str">
        <f t="shared" si="31"/>
        <v>OK</v>
      </c>
    </row>
    <row r="455" spans="1:20">
      <c r="A455" s="82" t="s">
        <v>758</v>
      </c>
      <c r="B455" s="197" t="s">
        <v>738</v>
      </c>
      <c r="C455" s="197" t="s">
        <v>731</v>
      </c>
      <c r="D455" s="197" t="s">
        <v>494</v>
      </c>
      <c r="E455" s="197" t="s">
        <v>740</v>
      </c>
      <c r="F455" s="199">
        <v>-5596.8</v>
      </c>
      <c r="G455" s="197">
        <f>'Drop downs XTRA'!$F455*2</f>
        <v>-11193.6</v>
      </c>
      <c r="H455" s="200">
        <v>42927</v>
      </c>
      <c r="Q455" t="str">
        <f t="shared" si="28"/>
        <v>OK</v>
      </c>
      <c r="R455" t="str">
        <f t="shared" si="29"/>
        <v>OK</v>
      </c>
      <c r="S455" t="str">
        <f t="shared" si="30"/>
        <v>OK</v>
      </c>
      <c r="T455" t="str">
        <f t="shared" si="31"/>
        <v>OK</v>
      </c>
    </row>
    <row r="456" spans="1:20">
      <c r="A456" s="83" t="s">
        <v>759</v>
      </c>
      <c r="B456" s="194" t="s">
        <v>738</v>
      </c>
      <c r="C456" s="194" t="s">
        <v>743</v>
      </c>
      <c r="D456" s="194" t="s">
        <v>751</v>
      </c>
      <c r="E456" s="194" t="s">
        <v>740</v>
      </c>
      <c r="F456" s="195">
        <v>-4296.32</v>
      </c>
      <c r="G456" s="194">
        <f>'Drop downs XTRA'!$F456*2</f>
        <v>-8592.64</v>
      </c>
      <c r="H456" s="196">
        <v>42174</v>
      </c>
      <c r="Q456" t="str">
        <f t="shared" si="28"/>
        <v>OK</v>
      </c>
      <c r="R456" t="str">
        <f t="shared" si="29"/>
        <v>OK</v>
      </c>
      <c r="S456" t="str">
        <f t="shared" si="30"/>
        <v>OK</v>
      </c>
      <c r="T456" t="str">
        <f t="shared" si="31"/>
        <v>OK</v>
      </c>
    </row>
    <row r="457" spans="1:20">
      <c r="A457" s="82" t="s">
        <v>756</v>
      </c>
      <c r="B457" s="197" t="s">
        <v>748</v>
      </c>
      <c r="C457" s="197" t="s">
        <v>743</v>
      </c>
      <c r="D457" s="197" t="s">
        <v>739</v>
      </c>
      <c r="E457" s="197" t="s">
        <v>740</v>
      </c>
      <c r="F457" s="199">
        <v>-10685.220000000001</v>
      </c>
      <c r="G457" s="197">
        <f>'Drop downs XTRA'!$F457*2</f>
        <v>-21370.440000000002</v>
      </c>
      <c r="H457" s="200">
        <v>42341</v>
      </c>
      <c r="Q457" t="str">
        <f t="shared" si="28"/>
        <v>OK</v>
      </c>
      <c r="R457" t="str">
        <f t="shared" si="29"/>
        <v>OK</v>
      </c>
      <c r="S457" t="str">
        <f t="shared" si="30"/>
        <v>OK</v>
      </c>
      <c r="T457" t="str">
        <f t="shared" si="31"/>
        <v>OK</v>
      </c>
    </row>
    <row r="458" spans="1:20">
      <c r="A458" s="83" t="s">
        <v>757</v>
      </c>
      <c r="B458" s="194" t="s">
        <v>748</v>
      </c>
      <c r="C458" s="194" t="s">
        <v>734</v>
      </c>
      <c r="D458" s="194" t="s">
        <v>752</v>
      </c>
      <c r="E458" s="194" t="s">
        <v>740</v>
      </c>
      <c r="F458" s="195">
        <v>-3106.5</v>
      </c>
      <c r="G458" s="194">
        <f>'Drop downs XTRA'!$F458*2</f>
        <v>-6213</v>
      </c>
      <c r="H458" s="196">
        <v>42267</v>
      </c>
      <c r="Q458" t="str">
        <f t="shared" si="28"/>
        <v>OK</v>
      </c>
      <c r="R458" t="str">
        <f t="shared" si="29"/>
        <v>OK</v>
      </c>
      <c r="S458" t="str">
        <f t="shared" si="30"/>
        <v>OK</v>
      </c>
      <c r="T458" t="str">
        <f t="shared" si="31"/>
        <v>OK</v>
      </c>
    </row>
    <row r="459" spans="1:20">
      <c r="A459" s="82" t="s">
        <v>758</v>
      </c>
      <c r="B459" s="197" t="s">
        <v>748</v>
      </c>
      <c r="C459" s="197" t="s">
        <v>504</v>
      </c>
      <c r="D459" s="197" t="s">
        <v>494</v>
      </c>
      <c r="E459" s="197" t="s">
        <v>740</v>
      </c>
      <c r="F459" s="199">
        <v>-5393.2800000000007</v>
      </c>
      <c r="G459" s="197">
        <f>'Drop downs XTRA'!$F459*2</f>
        <v>-10786.560000000001</v>
      </c>
      <c r="H459" s="200">
        <v>42904</v>
      </c>
      <c r="Q459" t="str">
        <f t="shared" si="28"/>
        <v>OK</v>
      </c>
      <c r="R459" t="str">
        <f t="shared" si="29"/>
        <v>OK</v>
      </c>
      <c r="S459" t="str">
        <f t="shared" si="30"/>
        <v>OK</v>
      </c>
      <c r="T459" t="str">
        <f t="shared" si="31"/>
        <v>OK</v>
      </c>
    </row>
    <row r="460" spans="1:20">
      <c r="A460" s="83" t="s">
        <v>759</v>
      </c>
      <c r="B460" s="194" t="s">
        <v>748</v>
      </c>
      <c r="C460" s="194" t="s">
        <v>731</v>
      </c>
      <c r="D460" s="194" t="s">
        <v>739</v>
      </c>
      <c r="E460" s="194" t="s">
        <v>740</v>
      </c>
      <c r="F460" s="195">
        <v>-4981.760000000002</v>
      </c>
      <c r="G460" s="194">
        <f>'Drop downs XTRA'!$F460*2</f>
        <v>-9963.5200000000041</v>
      </c>
      <c r="H460" s="196">
        <v>42305</v>
      </c>
      <c r="Q460" t="str">
        <f t="shared" si="28"/>
        <v>OK</v>
      </c>
      <c r="R460" t="str">
        <f t="shared" si="29"/>
        <v>Check Gov &amp; HP</v>
      </c>
      <c r="S460" t="str">
        <f t="shared" si="30"/>
        <v>OK</v>
      </c>
      <c r="T460" t="str">
        <f t="shared" si="31"/>
        <v>OK</v>
      </c>
    </row>
    <row r="461" spans="1:20">
      <c r="A461" s="82" t="s">
        <v>756</v>
      </c>
      <c r="B461" s="197" t="s">
        <v>744</v>
      </c>
      <c r="C461" s="197" t="s">
        <v>731</v>
      </c>
      <c r="D461" s="197" t="s">
        <v>752</v>
      </c>
      <c r="E461" s="197" t="s">
        <v>740</v>
      </c>
      <c r="F461" s="199">
        <v>-10840.83</v>
      </c>
      <c r="G461" s="197">
        <f>'Drop downs XTRA'!$F461*2</f>
        <v>-21681.66</v>
      </c>
      <c r="H461" s="200">
        <v>42555</v>
      </c>
      <c r="Q461" t="str">
        <f t="shared" si="28"/>
        <v>OK</v>
      </c>
      <c r="R461" t="str">
        <f t="shared" si="29"/>
        <v>OK</v>
      </c>
      <c r="S461" t="str">
        <f t="shared" si="30"/>
        <v>OK</v>
      </c>
      <c r="T461" t="str">
        <f t="shared" si="31"/>
        <v>OK</v>
      </c>
    </row>
    <row r="462" spans="1:20">
      <c r="A462" s="83" t="s">
        <v>757</v>
      </c>
      <c r="B462" s="194" t="s">
        <v>744</v>
      </c>
      <c r="C462" s="194" t="s">
        <v>502</v>
      </c>
      <c r="D462" s="194" t="s">
        <v>732</v>
      </c>
      <c r="E462" s="194" t="s">
        <v>740</v>
      </c>
      <c r="F462" s="195">
        <v>-4370</v>
      </c>
      <c r="G462" s="194">
        <f>'Drop downs XTRA'!$F462*2</f>
        <v>-8740</v>
      </c>
      <c r="H462" s="196">
        <v>42368</v>
      </c>
      <c r="Q462" t="str">
        <f t="shared" si="28"/>
        <v>OK</v>
      </c>
      <c r="R462" t="str">
        <f t="shared" si="29"/>
        <v>OK</v>
      </c>
      <c r="S462" t="str">
        <f t="shared" si="30"/>
        <v>OK</v>
      </c>
      <c r="T462" t="str">
        <f t="shared" si="31"/>
        <v>OK</v>
      </c>
    </row>
    <row r="463" spans="1:20">
      <c r="A463" s="82" t="s">
        <v>758</v>
      </c>
      <c r="B463" s="197" t="s">
        <v>744</v>
      </c>
      <c r="C463" s="197" t="s">
        <v>743</v>
      </c>
      <c r="D463" s="197" t="s">
        <v>732</v>
      </c>
      <c r="E463" s="197" t="s">
        <v>740</v>
      </c>
      <c r="F463" s="199">
        <v>-6470.24</v>
      </c>
      <c r="G463" s="197">
        <f>'Drop downs XTRA'!$F463*2</f>
        <v>-12940.48</v>
      </c>
      <c r="H463" s="200">
        <v>42828</v>
      </c>
      <c r="Q463" t="str">
        <f t="shared" si="28"/>
        <v>OK</v>
      </c>
      <c r="R463" t="str">
        <f t="shared" si="29"/>
        <v>OK</v>
      </c>
      <c r="S463" t="str">
        <f t="shared" si="30"/>
        <v>OK</v>
      </c>
      <c r="T463" t="str">
        <f t="shared" si="31"/>
        <v>OK</v>
      </c>
    </row>
    <row r="464" spans="1:20">
      <c r="A464" s="83" t="s">
        <v>759</v>
      </c>
      <c r="B464" s="194" t="s">
        <v>744</v>
      </c>
      <c r="C464" s="194" t="s">
        <v>731</v>
      </c>
      <c r="D464" s="194" t="s">
        <v>752</v>
      </c>
      <c r="E464" s="194" t="s">
        <v>740</v>
      </c>
      <c r="F464" s="195">
        <v>-3790.0800000000008</v>
      </c>
      <c r="G464" s="194">
        <f>'Drop downs XTRA'!$F464*2</f>
        <v>-7580.1600000000017</v>
      </c>
      <c r="H464" s="196">
        <v>42781</v>
      </c>
      <c r="Q464" t="str">
        <f t="shared" si="28"/>
        <v>OK</v>
      </c>
      <c r="R464" t="str">
        <f t="shared" si="29"/>
        <v>OK</v>
      </c>
      <c r="S464" t="str">
        <f t="shared" si="30"/>
        <v>OK</v>
      </c>
      <c r="T464" t="str">
        <f t="shared" si="31"/>
        <v>OK</v>
      </c>
    </row>
    <row r="465" spans="1:20">
      <c r="A465" s="82" t="s">
        <v>756</v>
      </c>
      <c r="B465" s="197" t="s">
        <v>738</v>
      </c>
      <c r="C465" s="197" t="s">
        <v>504</v>
      </c>
      <c r="D465" s="197" t="s">
        <v>494</v>
      </c>
      <c r="E465" s="197" t="s">
        <v>740</v>
      </c>
      <c r="F465" s="199">
        <v>-9158.76</v>
      </c>
      <c r="G465" s="197">
        <f>'Drop downs XTRA'!$F465*2</f>
        <v>-18317.52</v>
      </c>
      <c r="H465" s="200">
        <v>42968</v>
      </c>
      <c r="Q465" t="str">
        <f t="shared" si="28"/>
        <v>OK</v>
      </c>
      <c r="R465" t="str">
        <f t="shared" si="29"/>
        <v>OK</v>
      </c>
      <c r="S465" t="str">
        <f t="shared" si="30"/>
        <v>OK</v>
      </c>
      <c r="T465" t="str">
        <f t="shared" si="31"/>
        <v>OK</v>
      </c>
    </row>
    <row r="466" spans="1:20">
      <c r="A466" s="83" t="s">
        <v>757</v>
      </c>
      <c r="B466" s="194" t="s">
        <v>738</v>
      </c>
      <c r="C466" s="194" t="s">
        <v>502</v>
      </c>
      <c r="D466" s="194" t="s">
        <v>491</v>
      </c>
      <c r="E466" s="194" t="s">
        <v>740</v>
      </c>
      <c r="F466" s="195">
        <v>-4313</v>
      </c>
      <c r="G466" s="194">
        <f>'Drop downs XTRA'!$F466*2</f>
        <v>-8626</v>
      </c>
      <c r="H466" s="196">
        <v>42553</v>
      </c>
      <c r="Q466" t="str">
        <f t="shared" si="28"/>
        <v>OK</v>
      </c>
      <c r="R466" t="str">
        <f t="shared" si="29"/>
        <v>OK</v>
      </c>
      <c r="S466" t="str">
        <f t="shared" si="30"/>
        <v>OK</v>
      </c>
      <c r="T466" t="str">
        <f t="shared" si="31"/>
        <v>OK</v>
      </c>
    </row>
    <row r="467" spans="1:20">
      <c r="A467" s="82" t="s">
        <v>758</v>
      </c>
      <c r="B467" s="197" t="s">
        <v>738</v>
      </c>
      <c r="C467" s="197" t="s">
        <v>743</v>
      </c>
      <c r="D467" s="197" t="s">
        <v>739</v>
      </c>
      <c r="E467" s="197" t="s">
        <v>740</v>
      </c>
      <c r="F467" s="199">
        <v>-6529.5999999999995</v>
      </c>
      <c r="G467" s="197">
        <f>'Drop downs XTRA'!$F467*2</f>
        <v>-13059.199999999999</v>
      </c>
      <c r="H467" s="200">
        <v>42005</v>
      </c>
      <c r="Q467" t="str">
        <f t="shared" si="28"/>
        <v>OK</v>
      </c>
      <c r="R467" t="str">
        <f t="shared" si="29"/>
        <v>OK</v>
      </c>
      <c r="S467" t="str">
        <f t="shared" si="30"/>
        <v>OK</v>
      </c>
      <c r="T467" t="str">
        <f t="shared" si="31"/>
        <v>OK</v>
      </c>
    </row>
    <row r="468" spans="1:20">
      <c r="A468" s="83" t="s">
        <v>759</v>
      </c>
      <c r="B468" s="194" t="s">
        <v>738</v>
      </c>
      <c r="C468" s="194" t="s">
        <v>750</v>
      </c>
      <c r="D468" s="194" t="s">
        <v>491</v>
      </c>
      <c r="E468" s="194" t="s">
        <v>740</v>
      </c>
      <c r="F468" s="195">
        <v>-3480.96</v>
      </c>
      <c r="G468" s="194">
        <f>'Drop downs XTRA'!$F468*2</f>
        <v>-6961.92</v>
      </c>
      <c r="H468" s="196">
        <v>42567</v>
      </c>
      <c r="Q468" t="str">
        <f t="shared" si="28"/>
        <v>OK</v>
      </c>
      <c r="R468" t="str">
        <f t="shared" si="29"/>
        <v>OK</v>
      </c>
      <c r="S468" t="str">
        <f t="shared" si="30"/>
        <v>OK</v>
      </c>
      <c r="T468" t="str">
        <f t="shared" si="31"/>
        <v>OK</v>
      </c>
    </row>
    <row r="469" spans="1:20">
      <c r="A469" s="82" t="s">
        <v>760</v>
      </c>
      <c r="B469" s="197" t="s">
        <v>738</v>
      </c>
      <c r="C469" s="197" t="s">
        <v>753</v>
      </c>
      <c r="D469" s="197" t="s">
        <v>753</v>
      </c>
      <c r="E469" s="197" t="s">
        <v>745</v>
      </c>
      <c r="F469" s="199">
        <v>-7477.8000000000011</v>
      </c>
      <c r="G469" s="197">
        <f>'Drop downs XTRA'!$F469*2</f>
        <v>-14955.600000000002</v>
      </c>
      <c r="H469" s="200">
        <v>42363</v>
      </c>
      <c r="Q469" t="str">
        <f t="shared" si="28"/>
        <v>OK</v>
      </c>
      <c r="R469" t="str">
        <f t="shared" si="29"/>
        <v>OK</v>
      </c>
      <c r="S469" t="str">
        <f t="shared" si="30"/>
        <v>OK</v>
      </c>
      <c r="T469" t="str">
        <f t="shared" si="31"/>
        <v>OK</v>
      </c>
    </row>
    <row r="470" spans="1:20">
      <c r="A470" s="83" t="s">
        <v>39</v>
      </c>
      <c r="B470" s="194" t="s">
        <v>738</v>
      </c>
      <c r="C470" s="194" t="s">
        <v>753</v>
      </c>
      <c r="D470" s="194" t="s">
        <v>753</v>
      </c>
      <c r="E470" s="194" t="s">
        <v>745</v>
      </c>
      <c r="F470" s="195">
        <v>-5225.8500000000013</v>
      </c>
      <c r="G470" s="194">
        <f>'Drop downs XTRA'!$F470*2</f>
        <v>-10451.700000000003</v>
      </c>
      <c r="H470" s="196">
        <v>42210</v>
      </c>
      <c r="Q470" t="str">
        <f t="shared" si="28"/>
        <v>OK</v>
      </c>
      <c r="R470" t="str">
        <f t="shared" si="29"/>
        <v>OK</v>
      </c>
      <c r="S470" t="str">
        <f t="shared" si="30"/>
        <v>OK</v>
      </c>
      <c r="T470" t="str">
        <f t="shared" si="31"/>
        <v>OK</v>
      </c>
    </row>
    <row r="471" spans="1:20">
      <c r="A471" s="82" t="s">
        <v>761</v>
      </c>
      <c r="B471" s="197" t="s">
        <v>738</v>
      </c>
      <c r="C471" s="197" t="s">
        <v>753</v>
      </c>
      <c r="D471" s="197" t="s">
        <v>753</v>
      </c>
      <c r="E471" s="197" t="s">
        <v>745</v>
      </c>
      <c r="F471" s="199">
        <v>-1368.0000000000002</v>
      </c>
      <c r="G471" s="197">
        <f>'Drop downs XTRA'!$F471*2</f>
        <v>-2736.0000000000005</v>
      </c>
      <c r="H471" s="200">
        <v>42027</v>
      </c>
      <c r="Q471" t="str">
        <f t="shared" si="28"/>
        <v>OK</v>
      </c>
      <c r="R471" t="str">
        <f t="shared" si="29"/>
        <v>OK</v>
      </c>
      <c r="S471" t="str">
        <f t="shared" si="30"/>
        <v>OK</v>
      </c>
      <c r="T471" t="str">
        <f t="shared" si="31"/>
        <v>OK</v>
      </c>
    </row>
    <row r="472" spans="1:20">
      <c r="A472" s="83" t="s">
        <v>309</v>
      </c>
      <c r="B472" s="194" t="s">
        <v>738</v>
      </c>
      <c r="C472" s="194" t="s">
        <v>753</v>
      </c>
      <c r="D472" s="194" t="s">
        <v>753</v>
      </c>
      <c r="E472" s="194" t="s">
        <v>745</v>
      </c>
      <c r="F472" s="195">
        <v>-1653.5399999999997</v>
      </c>
      <c r="G472" s="194">
        <f>'Drop downs XTRA'!$F472*2</f>
        <v>-3307.0799999999995</v>
      </c>
      <c r="H472" s="196">
        <v>42776</v>
      </c>
      <c r="Q472" t="str">
        <f t="shared" si="28"/>
        <v>OK</v>
      </c>
      <c r="R472" t="str">
        <f t="shared" si="29"/>
        <v>OK</v>
      </c>
      <c r="S472" t="str">
        <f t="shared" si="30"/>
        <v>OK</v>
      </c>
      <c r="T472" t="str">
        <f t="shared" si="31"/>
        <v>OK</v>
      </c>
    </row>
    <row r="473" spans="1:20">
      <c r="A473" s="82" t="s">
        <v>601</v>
      </c>
      <c r="B473" s="197" t="s">
        <v>738</v>
      </c>
      <c r="C473" s="197" t="s">
        <v>753</v>
      </c>
      <c r="D473" s="197" t="s">
        <v>753</v>
      </c>
      <c r="E473" s="197" t="s">
        <v>745</v>
      </c>
      <c r="F473" s="199">
        <v>-2043</v>
      </c>
      <c r="G473" s="197">
        <f>'Drop downs XTRA'!$F473*2</f>
        <v>-4086</v>
      </c>
      <c r="H473" s="200">
        <v>42299</v>
      </c>
      <c r="Q473" t="str">
        <f t="shared" si="28"/>
        <v>OK</v>
      </c>
      <c r="R473" t="str">
        <f t="shared" si="29"/>
        <v>OK</v>
      </c>
      <c r="S473" t="str">
        <f t="shared" si="30"/>
        <v>OK</v>
      </c>
      <c r="T473" t="str">
        <f t="shared" si="31"/>
        <v>OK</v>
      </c>
    </row>
    <row r="474" spans="1:20">
      <c r="A474" s="83" t="s">
        <v>762</v>
      </c>
      <c r="B474" s="194" t="s">
        <v>738</v>
      </c>
      <c r="C474" s="194" t="s">
        <v>753</v>
      </c>
      <c r="D474" s="194" t="s">
        <v>753</v>
      </c>
      <c r="E474" s="194" t="s">
        <v>745</v>
      </c>
      <c r="F474" s="195">
        <v>-1680</v>
      </c>
      <c r="G474" s="194">
        <f>'Drop downs XTRA'!$F474*2</f>
        <v>-3360</v>
      </c>
      <c r="H474" s="196">
        <v>42537</v>
      </c>
      <c r="Q474" t="str">
        <f t="shared" si="28"/>
        <v>OK</v>
      </c>
      <c r="R474" t="str">
        <f t="shared" si="29"/>
        <v>OK</v>
      </c>
      <c r="S474" t="str">
        <f t="shared" si="30"/>
        <v>OK</v>
      </c>
      <c r="T474" t="str">
        <f t="shared" si="31"/>
        <v>OK</v>
      </c>
    </row>
    <row r="475" spans="1:20">
      <c r="A475" s="82" t="s">
        <v>763</v>
      </c>
      <c r="B475" s="197" t="s">
        <v>738</v>
      </c>
      <c r="C475" s="197" t="s">
        <v>753</v>
      </c>
      <c r="D475" s="197" t="s">
        <v>753</v>
      </c>
      <c r="E475" s="197" t="s">
        <v>745</v>
      </c>
      <c r="F475" s="199">
        <v>-3009.6000000000004</v>
      </c>
      <c r="G475" s="197">
        <f>'Drop downs XTRA'!$F475*2</f>
        <v>-6019.2000000000007</v>
      </c>
      <c r="H475" s="200">
        <v>42578</v>
      </c>
      <c r="Q475" t="str">
        <f t="shared" si="28"/>
        <v>OK</v>
      </c>
      <c r="R475" t="str">
        <f t="shared" si="29"/>
        <v>OK</v>
      </c>
      <c r="S475" t="str">
        <f t="shared" si="30"/>
        <v>OK</v>
      </c>
      <c r="T475" t="str">
        <f t="shared" si="31"/>
        <v>OK</v>
      </c>
    </row>
    <row r="476" spans="1:20">
      <c r="A476" s="83" t="s">
        <v>764</v>
      </c>
      <c r="B476" s="194" t="s">
        <v>738</v>
      </c>
      <c r="C476" s="194" t="s">
        <v>753</v>
      </c>
      <c r="D476" s="194" t="s">
        <v>753</v>
      </c>
      <c r="E476" s="194" t="s">
        <v>745</v>
      </c>
      <c r="F476" s="195">
        <v>-1617.5160000000001</v>
      </c>
      <c r="G476" s="194">
        <f>'Drop downs XTRA'!$F476*2</f>
        <v>-3235.0320000000002</v>
      </c>
      <c r="H476" s="196">
        <v>42601</v>
      </c>
      <c r="Q476" t="str">
        <f t="shared" si="28"/>
        <v>OK</v>
      </c>
      <c r="R476" t="str">
        <f t="shared" si="29"/>
        <v>OK</v>
      </c>
      <c r="S476" t="str">
        <f t="shared" si="30"/>
        <v>OK</v>
      </c>
      <c r="T476" t="str">
        <f t="shared" si="31"/>
        <v>OK</v>
      </c>
    </row>
    <row r="477" spans="1:20">
      <c r="A477" s="82" t="s">
        <v>533</v>
      </c>
      <c r="B477" s="197" t="s">
        <v>738</v>
      </c>
      <c r="C477" s="197" t="s">
        <v>753</v>
      </c>
      <c r="D477" s="197" t="s">
        <v>753</v>
      </c>
      <c r="E477" s="197" t="s">
        <v>745</v>
      </c>
      <c r="F477" s="199">
        <v>-3088</v>
      </c>
      <c r="G477" s="197">
        <f>'Drop downs XTRA'!$F477*2</f>
        <v>-6176</v>
      </c>
      <c r="H477" s="200">
        <v>42294</v>
      </c>
      <c r="Q477" t="str">
        <f t="shared" si="28"/>
        <v>OK</v>
      </c>
      <c r="R477" t="str">
        <f t="shared" si="29"/>
        <v>OK</v>
      </c>
      <c r="S477" t="str">
        <f t="shared" si="30"/>
        <v>OK</v>
      </c>
      <c r="T477" t="str">
        <f t="shared" si="31"/>
        <v>OK</v>
      </c>
    </row>
    <row r="478" spans="1:20">
      <c r="A478" s="83" t="s">
        <v>760</v>
      </c>
      <c r="B478" s="194" t="s">
        <v>730</v>
      </c>
      <c r="C478" s="194" t="s">
        <v>753</v>
      </c>
      <c r="D478" s="194" t="s">
        <v>753</v>
      </c>
      <c r="E478" s="194" t="s">
        <v>745</v>
      </c>
      <c r="F478" s="195">
        <v>-9341.2000000000025</v>
      </c>
      <c r="G478" s="194">
        <f>'Drop downs XTRA'!$F478*2</f>
        <v>-18682.400000000005</v>
      </c>
      <c r="H478" s="196">
        <v>42932</v>
      </c>
      <c r="Q478" t="str">
        <f t="shared" si="28"/>
        <v>OK</v>
      </c>
      <c r="R478" t="str">
        <f t="shared" si="29"/>
        <v>OK</v>
      </c>
      <c r="S478" t="str">
        <f t="shared" si="30"/>
        <v>OK</v>
      </c>
      <c r="T478" t="str">
        <f t="shared" si="31"/>
        <v>OK</v>
      </c>
    </row>
    <row r="479" spans="1:20">
      <c r="A479" s="82" t="s">
        <v>39</v>
      </c>
      <c r="B479" s="197" t="s">
        <v>730</v>
      </c>
      <c r="C479" s="197" t="s">
        <v>753</v>
      </c>
      <c r="D479" s="197" t="s">
        <v>753</v>
      </c>
      <c r="E479" s="197" t="s">
        <v>745</v>
      </c>
      <c r="F479" s="199">
        <v>-4645.2000000000007</v>
      </c>
      <c r="G479" s="197">
        <f>'Drop downs XTRA'!$F479*2</f>
        <v>-9290.4000000000015</v>
      </c>
      <c r="H479" s="200">
        <v>42187</v>
      </c>
      <c r="Q479" t="str">
        <f t="shared" si="28"/>
        <v>OK</v>
      </c>
      <c r="R479" t="str">
        <f t="shared" si="29"/>
        <v>OK</v>
      </c>
      <c r="S479" t="str">
        <f t="shared" si="30"/>
        <v>OK</v>
      </c>
      <c r="T479" t="str">
        <f t="shared" si="31"/>
        <v>OK</v>
      </c>
    </row>
    <row r="480" spans="1:20">
      <c r="A480" s="83" t="s">
        <v>761</v>
      </c>
      <c r="B480" s="194" t="s">
        <v>730</v>
      </c>
      <c r="C480" s="194" t="s">
        <v>753</v>
      </c>
      <c r="D480" s="194" t="s">
        <v>753</v>
      </c>
      <c r="E480" s="194" t="s">
        <v>745</v>
      </c>
      <c r="F480" s="195">
        <v>-1032</v>
      </c>
      <c r="G480" s="194">
        <f>'Drop downs XTRA'!$F480*2</f>
        <v>-2064</v>
      </c>
      <c r="H480" s="196">
        <v>42766</v>
      </c>
      <c r="Q480" t="str">
        <f t="shared" si="28"/>
        <v>OK</v>
      </c>
      <c r="R480" t="str">
        <f t="shared" si="29"/>
        <v>OK</v>
      </c>
      <c r="S480" t="str">
        <f t="shared" si="30"/>
        <v>OK</v>
      </c>
      <c r="T480" t="str">
        <f t="shared" si="31"/>
        <v>OK</v>
      </c>
    </row>
    <row r="481" spans="1:20">
      <c r="A481" s="82" t="s">
        <v>309</v>
      </c>
      <c r="B481" s="197" t="s">
        <v>730</v>
      </c>
      <c r="C481" s="197" t="s">
        <v>753</v>
      </c>
      <c r="D481" s="197" t="s">
        <v>753</v>
      </c>
      <c r="E481" s="197" t="s">
        <v>745</v>
      </c>
      <c r="F481" s="199">
        <v>-2025.54</v>
      </c>
      <c r="G481" s="197">
        <f>'Drop downs XTRA'!$F481*2</f>
        <v>-4051.08</v>
      </c>
      <c r="H481" s="200">
        <v>42064</v>
      </c>
      <c r="Q481" t="str">
        <f t="shared" si="28"/>
        <v>OK</v>
      </c>
      <c r="R481" t="str">
        <f t="shared" si="29"/>
        <v>OK</v>
      </c>
      <c r="S481" t="str">
        <f t="shared" si="30"/>
        <v>OK</v>
      </c>
      <c r="T481" t="str">
        <f t="shared" si="31"/>
        <v>OK</v>
      </c>
    </row>
    <row r="482" spans="1:20">
      <c r="A482" s="83" t="s">
        <v>601</v>
      </c>
      <c r="B482" s="194" t="s">
        <v>730</v>
      </c>
      <c r="C482" s="194" t="s">
        <v>753</v>
      </c>
      <c r="D482" s="194" t="s">
        <v>753</v>
      </c>
      <c r="E482" s="194" t="s">
        <v>745</v>
      </c>
      <c r="F482" s="195">
        <v>-2207.2500000000005</v>
      </c>
      <c r="G482" s="194">
        <f>'Drop downs XTRA'!$F482*2</f>
        <v>-4414.5000000000009</v>
      </c>
      <c r="H482" s="196">
        <v>42234</v>
      </c>
      <c r="Q482" t="str">
        <f t="shared" si="28"/>
        <v>OK</v>
      </c>
      <c r="R482" t="str">
        <f t="shared" si="29"/>
        <v>OK</v>
      </c>
      <c r="S482" t="str">
        <f t="shared" si="30"/>
        <v>OK</v>
      </c>
      <c r="T482" t="str">
        <f t="shared" si="31"/>
        <v>OK</v>
      </c>
    </row>
    <row r="483" spans="1:20">
      <c r="A483" s="82" t="s">
        <v>762</v>
      </c>
      <c r="B483" s="197" t="s">
        <v>730</v>
      </c>
      <c r="C483" s="197" t="s">
        <v>753</v>
      </c>
      <c r="D483" s="197" t="s">
        <v>753</v>
      </c>
      <c r="E483" s="197" t="s">
        <v>745</v>
      </c>
      <c r="F483" s="199">
        <v>-1204</v>
      </c>
      <c r="G483" s="197">
        <f>'Drop downs XTRA'!$F483*2</f>
        <v>-2408</v>
      </c>
      <c r="H483" s="200">
        <v>42224</v>
      </c>
      <c r="Q483" t="str">
        <f t="shared" si="28"/>
        <v>OK</v>
      </c>
      <c r="R483" t="str">
        <f t="shared" si="29"/>
        <v>OK</v>
      </c>
      <c r="S483" t="str">
        <f t="shared" si="30"/>
        <v>OK</v>
      </c>
      <c r="T483" t="str">
        <f t="shared" si="31"/>
        <v>OK</v>
      </c>
    </row>
    <row r="484" spans="1:20">
      <c r="A484" s="83" t="s">
        <v>763</v>
      </c>
      <c r="B484" s="194" t="s">
        <v>730</v>
      </c>
      <c r="C484" s="194" t="s">
        <v>753</v>
      </c>
      <c r="D484" s="194" t="s">
        <v>753</v>
      </c>
      <c r="E484" s="194" t="s">
        <v>745</v>
      </c>
      <c r="F484" s="195">
        <v>-3024</v>
      </c>
      <c r="G484" s="194">
        <f>'Drop downs XTRA'!$F484*2</f>
        <v>-6048</v>
      </c>
      <c r="H484" s="196">
        <v>42637</v>
      </c>
      <c r="Q484" t="str">
        <f t="shared" si="28"/>
        <v>OK</v>
      </c>
      <c r="R484" t="str">
        <f t="shared" si="29"/>
        <v>OK</v>
      </c>
      <c r="S484" t="str">
        <f t="shared" si="30"/>
        <v>OK</v>
      </c>
      <c r="T484" t="str">
        <f t="shared" si="31"/>
        <v>OK</v>
      </c>
    </row>
    <row r="485" spans="1:20">
      <c r="A485" s="82" t="s">
        <v>764</v>
      </c>
      <c r="B485" s="197" t="s">
        <v>730</v>
      </c>
      <c r="C485" s="197" t="s">
        <v>753</v>
      </c>
      <c r="D485" s="197" t="s">
        <v>753</v>
      </c>
      <c r="E485" s="197" t="s">
        <v>745</v>
      </c>
      <c r="F485" s="199">
        <v>-2023.2719999999999</v>
      </c>
      <c r="G485" s="197">
        <f>'Drop downs XTRA'!$F485*2</f>
        <v>-4046.5439999999999</v>
      </c>
      <c r="H485" s="200">
        <v>42901</v>
      </c>
      <c r="Q485" t="str">
        <f t="shared" si="28"/>
        <v>OK</v>
      </c>
      <c r="R485" t="str">
        <f t="shared" si="29"/>
        <v>OK</v>
      </c>
      <c r="S485" t="str">
        <f t="shared" si="30"/>
        <v>OK</v>
      </c>
      <c r="T485" t="str">
        <f t="shared" si="31"/>
        <v>OK</v>
      </c>
    </row>
    <row r="486" spans="1:20">
      <c r="A486" s="83" t="s">
        <v>533</v>
      </c>
      <c r="B486" s="194" t="s">
        <v>730</v>
      </c>
      <c r="C486" s="194" t="s">
        <v>753</v>
      </c>
      <c r="D486" s="194" t="s">
        <v>753</v>
      </c>
      <c r="E486" s="194" t="s">
        <v>745</v>
      </c>
      <c r="F486" s="195">
        <v>-3726</v>
      </c>
      <c r="G486" s="194">
        <f>'Drop downs XTRA'!$F486*2</f>
        <v>-7452</v>
      </c>
      <c r="H486" s="196">
        <v>42195</v>
      </c>
      <c r="Q486" t="str">
        <f t="shared" si="28"/>
        <v>OK</v>
      </c>
      <c r="R486" t="str">
        <f t="shared" si="29"/>
        <v>OK</v>
      </c>
      <c r="S486" t="str">
        <f t="shared" si="30"/>
        <v>OK</v>
      </c>
      <c r="T486" t="str">
        <f t="shared" si="31"/>
        <v>OK</v>
      </c>
    </row>
    <row r="487" spans="1:20">
      <c r="A487" s="82" t="s">
        <v>760</v>
      </c>
      <c r="B487" s="197" t="s">
        <v>738</v>
      </c>
      <c r="C487" s="197" t="s">
        <v>753</v>
      </c>
      <c r="D487" s="197" t="s">
        <v>753</v>
      </c>
      <c r="E487" s="197" t="s">
        <v>745</v>
      </c>
      <c r="F487" s="199">
        <v>-11216.700000000003</v>
      </c>
      <c r="G487" s="197">
        <f>'Drop downs XTRA'!$F487*2</f>
        <v>-22433.400000000005</v>
      </c>
      <c r="H487" s="200">
        <v>42068</v>
      </c>
      <c r="Q487" t="str">
        <f t="shared" si="28"/>
        <v>OK</v>
      </c>
      <c r="R487" t="str">
        <f t="shared" si="29"/>
        <v>OK</v>
      </c>
      <c r="S487" t="str">
        <f t="shared" si="30"/>
        <v>OK</v>
      </c>
      <c r="T487" t="str">
        <f t="shared" si="31"/>
        <v>OK</v>
      </c>
    </row>
    <row r="488" spans="1:20">
      <c r="A488" s="83" t="s">
        <v>39</v>
      </c>
      <c r="B488" s="194" t="s">
        <v>738</v>
      </c>
      <c r="C488" s="194" t="s">
        <v>753</v>
      </c>
      <c r="D488" s="194" t="s">
        <v>753</v>
      </c>
      <c r="E488" s="194" t="s">
        <v>745</v>
      </c>
      <c r="F488" s="195">
        <v>-5225.8500000000013</v>
      </c>
      <c r="G488" s="194">
        <f>'Drop downs XTRA'!$F488*2</f>
        <v>-10451.700000000003</v>
      </c>
      <c r="H488" s="196">
        <v>42414</v>
      </c>
      <c r="Q488" t="str">
        <f t="shared" si="28"/>
        <v>OK</v>
      </c>
      <c r="R488" t="str">
        <f t="shared" si="29"/>
        <v>OK</v>
      </c>
      <c r="S488" t="str">
        <f t="shared" si="30"/>
        <v>OK</v>
      </c>
      <c r="T488" t="str">
        <f t="shared" si="31"/>
        <v>OK</v>
      </c>
    </row>
    <row r="489" spans="1:20">
      <c r="A489" s="82" t="s">
        <v>761</v>
      </c>
      <c r="B489" s="197" t="s">
        <v>738</v>
      </c>
      <c r="C489" s="197" t="s">
        <v>753</v>
      </c>
      <c r="D489" s="197" t="s">
        <v>753</v>
      </c>
      <c r="E489" s="197" t="s">
        <v>745</v>
      </c>
      <c r="F489" s="199">
        <v>-1416</v>
      </c>
      <c r="G489" s="197">
        <f>'Drop downs XTRA'!$F489*2</f>
        <v>-2832</v>
      </c>
      <c r="H489" s="200">
        <v>42803</v>
      </c>
      <c r="Q489" t="str">
        <f t="shared" si="28"/>
        <v>OK</v>
      </c>
      <c r="R489" t="str">
        <f t="shared" si="29"/>
        <v>OK</v>
      </c>
      <c r="S489" t="str">
        <f t="shared" si="30"/>
        <v>OK</v>
      </c>
      <c r="T489" t="str">
        <f t="shared" si="31"/>
        <v>OK</v>
      </c>
    </row>
    <row r="490" spans="1:20">
      <c r="A490" s="83" t="s">
        <v>309</v>
      </c>
      <c r="B490" s="194" t="s">
        <v>738</v>
      </c>
      <c r="C490" s="194" t="s">
        <v>753</v>
      </c>
      <c r="D490" s="194" t="s">
        <v>753</v>
      </c>
      <c r="E490" s="194" t="s">
        <v>745</v>
      </c>
      <c r="F490" s="195">
        <v>-1889.76</v>
      </c>
      <c r="G490" s="194">
        <f>'Drop downs XTRA'!$F490*2</f>
        <v>-3779.52</v>
      </c>
      <c r="H490" s="196">
        <v>42999</v>
      </c>
      <c r="Q490" t="str">
        <f t="shared" si="28"/>
        <v>OK</v>
      </c>
      <c r="R490" t="str">
        <f t="shared" si="29"/>
        <v>OK</v>
      </c>
      <c r="S490" t="str">
        <f t="shared" si="30"/>
        <v>OK</v>
      </c>
      <c r="T490" t="str">
        <f t="shared" si="31"/>
        <v>OK</v>
      </c>
    </row>
    <row r="491" spans="1:20">
      <c r="A491" s="82" t="s">
        <v>601</v>
      </c>
      <c r="B491" s="197" t="s">
        <v>738</v>
      </c>
      <c r="C491" s="197" t="s">
        <v>753</v>
      </c>
      <c r="D491" s="197" t="s">
        <v>753</v>
      </c>
      <c r="E491" s="197" t="s">
        <v>745</v>
      </c>
      <c r="F491" s="199">
        <v>-2069.9999999999995</v>
      </c>
      <c r="G491" s="197">
        <f>'Drop downs XTRA'!$F491*2</f>
        <v>-4139.9999999999991</v>
      </c>
      <c r="H491" s="200">
        <v>42511</v>
      </c>
      <c r="Q491" t="str">
        <f t="shared" si="28"/>
        <v>OK</v>
      </c>
      <c r="R491" t="str">
        <f t="shared" si="29"/>
        <v>OK</v>
      </c>
      <c r="S491" t="str">
        <f t="shared" si="30"/>
        <v>OK</v>
      </c>
      <c r="T491" t="str">
        <f t="shared" si="31"/>
        <v>OK</v>
      </c>
    </row>
    <row r="492" spans="1:20">
      <c r="A492" s="83" t="s">
        <v>762</v>
      </c>
      <c r="B492" s="194" t="s">
        <v>738</v>
      </c>
      <c r="C492" s="194" t="s">
        <v>753</v>
      </c>
      <c r="D492" s="194" t="s">
        <v>753</v>
      </c>
      <c r="E492" s="194" t="s">
        <v>745</v>
      </c>
      <c r="F492" s="195">
        <v>-1204</v>
      </c>
      <c r="G492" s="194">
        <f>'Drop downs XTRA'!$F492*2</f>
        <v>-2408</v>
      </c>
      <c r="H492" s="196">
        <v>42614</v>
      </c>
      <c r="Q492" t="str">
        <f t="shared" si="28"/>
        <v>OK</v>
      </c>
      <c r="R492" t="str">
        <f t="shared" si="29"/>
        <v>OK</v>
      </c>
      <c r="S492" t="str">
        <f t="shared" si="30"/>
        <v>OK</v>
      </c>
      <c r="T492" t="str">
        <f t="shared" si="31"/>
        <v>OK</v>
      </c>
    </row>
    <row r="493" spans="1:20">
      <c r="A493" s="82" t="s">
        <v>763</v>
      </c>
      <c r="B493" s="197" t="s">
        <v>738</v>
      </c>
      <c r="C493" s="197" t="s">
        <v>753</v>
      </c>
      <c r="D493" s="197" t="s">
        <v>753</v>
      </c>
      <c r="E493" s="197" t="s">
        <v>745</v>
      </c>
      <c r="F493" s="199">
        <v>-2431.7999999999997</v>
      </c>
      <c r="G493" s="197">
        <f>'Drop downs XTRA'!$F493*2</f>
        <v>-4863.5999999999995</v>
      </c>
      <c r="H493" s="200">
        <v>42792</v>
      </c>
      <c r="Q493" t="str">
        <f t="shared" si="28"/>
        <v>OK</v>
      </c>
      <c r="R493" t="str">
        <f t="shared" si="29"/>
        <v>OK</v>
      </c>
      <c r="S493" t="str">
        <f t="shared" si="30"/>
        <v>OK</v>
      </c>
      <c r="T493" t="str">
        <f t="shared" si="31"/>
        <v>OK</v>
      </c>
    </row>
    <row r="494" spans="1:20">
      <c r="A494" s="83" t="s">
        <v>764</v>
      </c>
      <c r="B494" s="194" t="s">
        <v>738</v>
      </c>
      <c r="C494" s="194" t="s">
        <v>753</v>
      </c>
      <c r="D494" s="194" t="s">
        <v>753</v>
      </c>
      <c r="E494" s="194" t="s">
        <v>745</v>
      </c>
      <c r="F494" s="195">
        <v>-2116.9079999999999</v>
      </c>
      <c r="G494" s="194">
        <f>'Drop downs XTRA'!$F494*2</f>
        <v>-4233.8159999999998</v>
      </c>
      <c r="H494" s="196">
        <v>42676</v>
      </c>
      <c r="Q494" t="str">
        <f t="shared" si="28"/>
        <v>OK</v>
      </c>
      <c r="R494" t="str">
        <f t="shared" si="29"/>
        <v>OK</v>
      </c>
      <c r="S494" t="str">
        <f t="shared" si="30"/>
        <v>OK</v>
      </c>
      <c r="T494" t="str">
        <f t="shared" si="31"/>
        <v>OK</v>
      </c>
    </row>
    <row r="495" spans="1:20">
      <c r="A495" s="82" t="s">
        <v>533</v>
      </c>
      <c r="B495" s="197" t="s">
        <v>738</v>
      </c>
      <c r="C495" s="197" t="s">
        <v>753</v>
      </c>
      <c r="D495" s="197" t="s">
        <v>753</v>
      </c>
      <c r="E495" s="197" t="s">
        <v>745</v>
      </c>
      <c r="F495" s="199">
        <v>-2472</v>
      </c>
      <c r="G495" s="197">
        <f>'Drop downs XTRA'!$F495*2</f>
        <v>-4944</v>
      </c>
      <c r="H495" s="200">
        <v>42204</v>
      </c>
      <c r="Q495" t="str">
        <f t="shared" si="28"/>
        <v>OK</v>
      </c>
      <c r="R495" t="str">
        <f t="shared" si="29"/>
        <v>OK</v>
      </c>
      <c r="S495" t="str">
        <f t="shared" si="30"/>
        <v>OK</v>
      </c>
      <c r="T495" t="str">
        <f t="shared" si="31"/>
        <v>OK</v>
      </c>
    </row>
    <row r="496" spans="1:20">
      <c r="A496" s="83" t="s">
        <v>760</v>
      </c>
      <c r="B496" s="194" t="s">
        <v>748</v>
      </c>
      <c r="C496" s="194" t="s">
        <v>753</v>
      </c>
      <c r="D496" s="194" t="s">
        <v>753</v>
      </c>
      <c r="E496" s="194" t="s">
        <v>745</v>
      </c>
      <c r="F496" s="195">
        <v>-10115.600000000002</v>
      </c>
      <c r="G496" s="194">
        <f>'Drop downs XTRA'!$F496*2</f>
        <v>-20231.200000000004</v>
      </c>
      <c r="H496" s="196">
        <v>42082</v>
      </c>
      <c r="Q496" t="str">
        <f t="shared" si="28"/>
        <v>OK</v>
      </c>
      <c r="R496" t="str">
        <f t="shared" si="29"/>
        <v>OK</v>
      </c>
      <c r="S496" t="str">
        <f t="shared" si="30"/>
        <v>OK</v>
      </c>
      <c r="T496" t="str">
        <f t="shared" si="31"/>
        <v>OK</v>
      </c>
    </row>
    <row r="497" spans="1:20">
      <c r="A497" s="82" t="s">
        <v>39</v>
      </c>
      <c r="B497" s="197" t="s">
        <v>748</v>
      </c>
      <c r="C497" s="197" t="s">
        <v>753</v>
      </c>
      <c r="D497" s="197" t="s">
        <v>753</v>
      </c>
      <c r="E497" s="197" t="s">
        <v>745</v>
      </c>
      <c r="F497" s="199">
        <v>-4645.2000000000007</v>
      </c>
      <c r="G497" s="197">
        <f>'Drop downs XTRA'!$F497*2</f>
        <v>-9290.4000000000015</v>
      </c>
      <c r="H497" s="200">
        <v>42899</v>
      </c>
      <c r="Q497" t="str">
        <f t="shared" si="28"/>
        <v>OK</v>
      </c>
      <c r="R497" t="str">
        <f t="shared" si="29"/>
        <v>OK</v>
      </c>
      <c r="S497" t="str">
        <f t="shared" si="30"/>
        <v>OK</v>
      </c>
      <c r="T497" t="str">
        <f t="shared" si="31"/>
        <v>OK</v>
      </c>
    </row>
    <row r="498" spans="1:20">
      <c r="A498" s="83" t="s">
        <v>761</v>
      </c>
      <c r="B498" s="194" t="s">
        <v>748</v>
      </c>
      <c r="C498" s="194" t="s">
        <v>753</v>
      </c>
      <c r="D498" s="194" t="s">
        <v>753</v>
      </c>
      <c r="E498" s="194" t="s">
        <v>745</v>
      </c>
      <c r="F498" s="195">
        <v>-1416</v>
      </c>
      <c r="G498" s="194">
        <f>'Drop downs XTRA'!$F498*2</f>
        <v>-2832</v>
      </c>
      <c r="H498" s="196">
        <v>42997</v>
      </c>
      <c r="Q498" t="str">
        <f t="shared" si="28"/>
        <v>OK</v>
      </c>
      <c r="R498" t="str">
        <f t="shared" si="29"/>
        <v>OK</v>
      </c>
      <c r="S498" t="str">
        <f t="shared" si="30"/>
        <v>OK</v>
      </c>
      <c r="T498" t="str">
        <f t="shared" si="31"/>
        <v>OK</v>
      </c>
    </row>
    <row r="499" spans="1:20">
      <c r="A499" s="82" t="s">
        <v>309</v>
      </c>
      <c r="B499" s="197" t="s">
        <v>748</v>
      </c>
      <c r="C499" s="197" t="s">
        <v>753</v>
      </c>
      <c r="D499" s="197" t="s">
        <v>753</v>
      </c>
      <c r="E499" s="197" t="s">
        <v>745</v>
      </c>
      <c r="F499" s="199">
        <v>-1692.6</v>
      </c>
      <c r="G499" s="197">
        <f>'Drop downs XTRA'!$F499*2</f>
        <v>-3385.2</v>
      </c>
      <c r="H499" s="200">
        <v>42971</v>
      </c>
      <c r="Q499" t="str">
        <f t="shared" si="28"/>
        <v>OK</v>
      </c>
      <c r="R499" t="str">
        <f t="shared" si="29"/>
        <v>OK</v>
      </c>
      <c r="S499" t="str">
        <f t="shared" si="30"/>
        <v>OK</v>
      </c>
      <c r="T499" t="str">
        <f t="shared" si="31"/>
        <v>OK</v>
      </c>
    </row>
    <row r="500" spans="1:20">
      <c r="A500" s="83" t="s">
        <v>601</v>
      </c>
      <c r="B500" s="194" t="s">
        <v>748</v>
      </c>
      <c r="C500" s="194" t="s">
        <v>753</v>
      </c>
      <c r="D500" s="194" t="s">
        <v>753</v>
      </c>
      <c r="E500" s="194" t="s">
        <v>745</v>
      </c>
      <c r="F500" s="195">
        <v>-1812.375</v>
      </c>
      <c r="G500" s="194">
        <f>'Drop downs XTRA'!$F500*2</f>
        <v>-3624.75</v>
      </c>
      <c r="H500" s="196">
        <v>42691</v>
      </c>
      <c r="Q500" t="str">
        <f t="shared" si="28"/>
        <v>OK</v>
      </c>
      <c r="R500" t="str">
        <f t="shared" si="29"/>
        <v>OK</v>
      </c>
      <c r="S500" t="str">
        <f t="shared" si="30"/>
        <v>OK</v>
      </c>
      <c r="T500" t="str">
        <f t="shared" si="31"/>
        <v>OK</v>
      </c>
    </row>
    <row r="501" spans="1:20">
      <c r="A501" s="82" t="s">
        <v>762</v>
      </c>
      <c r="B501" s="197" t="s">
        <v>748</v>
      </c>
      <c r="C501" s="197" t="s">
        <v>753</v>
      </c>
      <c r="D501" s="197" t="s">
        <v>753</v>
      </c>
      <c r="E501" s="197" t="s">
        <v>745</v>
      </c>
      <c r="F501" s="199">
        <v>-1344</v>
      </c>
      <c r="G501" s="197">
        <f>'Drop downs XTRA'!$F501*2</f>
        <v>-2688</v>
      </c>
      <c r="H501" s="200">
        <v>42761</v>
      </c>
      <c r="Q501" t="str">
        <f t="shared" si="28"/>
        <v>OK</v>
      </c>
      <c r="R501" t="str">
        <f t="shared" si="29"/>
        <v>OK</v>
      </c>
      <c r="S501" t="str">
        <f t="shared" si="30"/>
        <v>OK</v>
      </c>
      <c r="T501" t="str">
        <f t="shared" si="31"/>
        <v>OK</v>
      </c>
    </row>
    <row r="502" spans="1:20">
      <c r="A502" s="83" t="s">
        <v>763</v>
      </c>
      <c r="B502" s="194" t="s">
        <v>748</v>
      </c>
      <c r="C502" s="194" t="s">
        <v>753</v>
      </c>
      <c r="D502" s="194" t="s">
        <v>753</v>
      </c>
      <c r="E502" s="194" t="s">
        <v>745</v>
      </c>
      <c r="F502" s="195">
        <v>-2966.4</v>
      </c>
      <c r="G502" s="194">
        <f>'Drop downs XTRA'!$F502*2</f>
        <v>-5932.8</v>
      </c>
      <c r="H502" s="196">
        <v>42779</v>
      </c>
      <c r="Q502" t="str">
        <f t="shared" si="28"/>
        <v>OK</v>
      </c>
      <c r="R502" t="str">
        <f t="shared" si="29"/>
        <v>OK</v>
      </c>
      <c r="S502" t="str">
        <f t="shared" si="30"/>
        <v>OK</v>
      </c>
      <c r="T502" t="str">
        <f t="shared" si="31"/>
        <v>OK</v>
      </c>
    </row>
    <row r="503" spans="1:20">
      <c r="A503" s="82" t="s">
        <v>764</v>
      </c>
      <c r="B503" s="197" t="s">
        <v>748</v>
      </c>
      <c r="C503" s="197" t="s">
        <v>753</v>
      </c>
      <c r="D503" s="197" t="s">
        <v>753</v>
      </c>
      <c r="E503" s="197" t="s">
        <v>745</v>
      </c>
      <c r="F503" s="199">
        <v>-1826.2080000000003</v>
      </c>
      <c r="G503" s="197">
        <f>'Drop downs XTRA'!$F503*2</f>
        <v>-3652.4160000000006</v>
      </c>
      <c r="H503" s="200">
        <v>42120</v>
      </c>
      <c r="Q503" t="str">
        <f t="shared" si="28"/>
        <v>OK</v>
      </c>
      <c r="R503" t="str">
        <f t="shared" si="29"/>
        <v>OK</v>
      </c>
      <c r="S503" t="str">
        <f t="shared" si="30"/>
        <v>OK</v>
      </c>
      <c r="T503" t="str">
        <f t="shared" si="31"/>
        <v>OK</v>
      </c>
    </row>
    <row r="504" spans="1:20">
      <c r="A504" s="83" t="s">
        <v>533</v>
      </c>
      <c r="B504" s="194" t="s">
        <v>748</v>
      </c>
      <c r="C504" s="194" t="s">
        <v>753</v>
      </c>
      <c r="D504" s="194" t="s">
        <v>753</v>
      </c>
      <c r="E504" s="194" t="s">
        <v>745</v>
      </c>
      <c r="F504" s="195">
        <v>-3780</v>
      </c>
      <c r="G504" s="194">
        <f>'Drop downs XTRA'!$F504*2</f>
        <v>-7560</v>
      </c>
      <c r="H504" s="196">
        <v>42982</v>
      </c>
      <c r="Q504" t="str">
        <f t="shared" si="28"/>
        <v>OK</v>
      </c>
      <c r="R504" t="str">
        <f t="shared" si="29"/>
        <v>OK</v>
      </c>
      <c r="S504" t="str">
        <f t="shared" si="30"/>
        <v>OK</v>
      </c>
      <c r="T504" t="str">
        <f t="shared" si="31"/>
        <v>OK</v>
      </c>
    </row>
    <row r="505" spans="1:20">
      <c r="A505" s="82" t="s">
        <v>760</v>
      </c>
      <c r="B505" s="197" t="s">
        <v>744</v>
      </c>
      <c r="C505" s="197" t="s">
        <v>753</v>
      </c>
      <c r="D505" s="197" t="s">
        <v>753</v>
      </c>
      <c r="E505" s="197" t="s">
        <v>745</v>
      </c>
      <c r="F505" s="199">
        <v>-8766.4500000000007</v>
      </c>
      <c r="G505" s="197">
        <f>'Drop downs XTRA'!$F505*2</f>
        <v>-17532.900000000001</v>
      </c>
      <c r="H505" s="200">
        <v>42891</v>
      </c>
      <c r="Q505" t="str">
        <f t="shared" si="28"/>
        <v>OK</v>
      </c>
      <c r="R505" t="str">
        <f t="shared" si="29"/>
        <v>OK</v>
      </c>
      <c r="S505" t="str">
        <f t="shared" si="30"/>
        <v>OK</v>
      </c>
      <c r="T505" t="str">
        <f t="shared" si="31"/>
        <v>OK</v>
      </c>
    </row>
    <row r="506" spans="1:20">
      <c r="A506" s="83" t="s">
        <v>39</v>
      </c>
      <c r="B506" s="194" t="s">
        <v>744</v>
      </c>
      <c r="C506" s="194" t="s">
        <v>753</v>
      </c>
      <c r="D506" s="194" t="s">
        <v>753</v>
      </c>
      <c r="E506" s="194" t="s">
        <v>745</v>
      </c>
      <c r="F506" s="195">
        <v>-3483.9000000000005</v>
      </c>
      <c r="G506" s="194">
        <f>'Drop downs XTRA'!$F506*2</f>
        <v>-6967.8000000000011</v>
      </c>
      <c r="H506" s="196">
        <v>42849</v>
      </c>
      <c r="Q506" t="str">
        <f t="shared" si="28"/>
        <v>OK</v>
      </c>
      <c r="R506" t="str">
        <f t="shared" si="29"/>
        <v>OK</v>
      </c>
      <c r="S506" t="str">
        <f t="shared" si="30"/>
        <v>OK</v>
      </c>
      <c r="T506" t="str">
        <f t="shared" si="31"/>
        <v>OK</v>
      </c>
    </row>
    <row r="507" spans="1:20">
      <c r="A507" s="82" t="s">
        <v>761</v>
      </c>
      <c r="B507" s="197" t="s">
        <v>744</v>
      </c>
      <c r="C507" s="197" t="s">
        <v>753</v>
      </c>
      <c r="D507" s="197" t="s">
        <v>753</v>
      </c>
      <c r="E507" s="197" t="s">
        <v>745</v>
      </c>
      <c r="F507" s="199">
        <v>-1239</v>
      </c>
      <c r="G507" s="197">
        <f>'Drop downs XTRA'!$F507*2</f>
        <v>-2478</v>
      </c>
      <c r="H507" s="200">
        <v>42350</v>
      </c>
      <c r="Q507" t="str">
        <f t="shared" si="28"/>
        <v>OK</v>
      </c>
      <c r="R507" t="str">
        <f t="shared" si="29"/>
        <v>OK</v>
      </c>
      <c r="S507" t="str">
        <f t="shared" si="30"/>
        <v>OK</v>
      </c>
      <c r="T507" t="str">
        <f t="shared" si="31"/>
        <v>OK</v>
      </c>
    </row>
    <row r="508" spans="1:20">
      <c r="A508" s="83" t="s">
        <v>309</v>
      </c>
      <c r="B508" s="194" t="s">
        <v>744</v>
      </c>
      <c r="C508" s="194" t="s">
        <v>753</v>
      </c>
      <c r="D508" s="194" t="s">
        <v>753</v>
      </c>
      <c r="E508" s="194" t="s">
        <v>745</v>
      </c>
      <c r="F508" s="195">
        <v>-1934.4</v>
      </c>
      <c r="G508" s="194">
        <f>'Drop downs XTRA'!$F508*2</f>
        <v>-3868.8</v>
      </c>
      <c r="H508" s="196">
        <v>42455</v>
      </c>
      <c r="Q508" t="str">
        <f t="shared" si="28"/>
        <v>OK</v>
      </c>
      <c r="R508" t="str">
        <f t="shared" si="29"/>
        <v>OK</v>
      </c>
      <c r="S508" t="str">
        <f t="shared" si="30"/>
        <v>OK</v>
      </c>
      <c r="T508" t="str">
        <f t="shared" si="31"/>
        <v>OK</v>
      </c>
    </row>
    <row r="509" spans="1:20">
      <c r="A509" s="82" t="s">
        <v>601</v>
      </c>
      <c r="B509" s="197" t="s">
        <v>744</v>
      </c>
      <c r="C509" s="197" t="s">
        <v>753</v>
      </c>
      <c r="D509" s="197" t="s">
        <v>753</v>
      </c>
      <c r="E509" s="197" t="s">
        <v>745</v>
      </c>
      <c r="F509" s="199">
        <v>-1989</v>
      </c>
      <c r="G509" s="197">
        <f>'Drop downs XTRA'!$F509*2</f>
        <v>-3978</v>
      </c>
      <c r="H509" s="200">
        <v>42425</v>
      </c>
      <c r="Q509" t="str">
        <f t="shared" si="28"/>
        <v>OK</v>
      </c>
      <c r="R509" t="str">
        <f t="shared" si="29"/>
        <v>OK</v>
      </c>
      <c r="S509" t="str">
        <f t="shared" si="30"/>
        <v>OK</v>
      </c>
      <c r="T509" t="str">
        <f t="shared" si="31"/>
        <v>OK</v>
      </c>
    </row>
    <row r="510" spans="1:20">
      <c r="A510" s="83" t="s">
        <v>762</v>
      </c>
      <c r="B510" s="194" t="s">
        <v>744</v>
      </c>
      <c r="C510" s="194" t="s">
        <v>753</v>
      </c>
      <c r="D510" s="194" t="s">
        <v>753</v>
      </c>
      <c r="E510" s="194" t="s">
        <v>745</v>
      </c>
      <c r="F510" s="195">
        <v>-1856</v>
      </c>
      <c r="G510" s="194">
        <f>'Drop downs XTRA'!$F510*2</f>
        <v>-3712</v>
      </c>
      <c r="H510" s="196">
        <v>42805</v>
      </c>
      <c r="Q510" t="str">
        <f t="shared" si="28"/>
        <v>OK</v>
      </c>
      <c r="R510" t="str">
        <f t="shared" si="29"/>
        <v>OK</v>
      </c>
      <c r="S510" t="str">
        <f t="shared" si="30"/>
        <v>OK</v>
      </c>
      <c r="T510" t="str">
        <f t="shared" si="31"/>
        <v>OK</v>
      </c>
    </row>
    <row r="511" spans="1:20">
      <c r="A511" s="82" t="s">
        <v>763</v>
      </c>
      <c r="B511" s="197" t="s">
        <v>744</v>
      </c>
      <c r="C511" s="197" t="s">
        <v>753</v>
      </c>
      <c r="D511" s="197" t="s">
        <v>753</v>
      </c>
      <c r="E511" s="197" t="s">
        <v>745</v>
      </c>
      <c r="F511" s="199">
        <v>-2633.3999999999996</v>
      </c>
      <c r="G511" s="197">
        <f>'Drop downs XTRA'!$F511*2</f>
        <v>-5266.7999999999993</v>
      </c>
      <c r="H511" s="200">
        <v>42205</v>
      </c>
      <c r="Q511" t="str">
        <f t="shared" si="28"/>
        <v>OK</v>
      </c>
      <c r="R511" t="str">
        <f t="shared" si="29"/>
        <v>OK</v>
      </c>
      <c r="S511" t="str">
        <f t="shared" si="30"/>
        <v>OK</v>
      </c>
      <c r="T511" t="str">
        <f t="shared" si="31"/>
        <v>OK</v>
      </c>
    </row>
    <row r="512" spans="1:20">
      <c r="A512" s="83" t="s">
        <v>764</v>
      </c>
      <c r="B512" s="194" t="s">
        <v>744</v>
      </c>
      <c r="C512" s="194" t="s">
        <v>753</v>
      </c>
      <c r="D512" s="194" t="s">
        <v>753</v>
      </c>
      <c r="E512" s="194" t="s">
        <v>745</v>
      </c>
      <c r="F512" s="195">
        <v>-1597.932</v>
      </c>
      <c r="G512" s="194">
        <f>'Drop downs XTRA'!$F512*2</f>
        <v>-3195.864</v>
      </c>
      <c r="H512" s="196">
        <v>42767</v>
      </c>
      <c r="Q512" t="str">
        <f t="shared" si="28"/>
        <v>OK</v>
      </c>
      <c r="R512" t="str">
        <f t="shared" si="29"/>
        <v>OK</v>
      </c>
      <c r="S512" t="str">
        <f t="shared" si="30"/>
        <v>OK</v>
      </c>
      <c r="T512" t="str">
        <f t="shared" si="31"/>
        <v>OK</v>
      </c>
    </row>
    <row r="513" spans="1:20">
      <c r="A513" s="82" t="s">
        <v>533</v>
      </c>
      <c r="B513" s="197" t="s">
        <v>744</v>
      </c>
      <c r="C513" s="197" t="s">
        <v>753</v>
      </c>
      <c r="D513" s="197" t="s">
        <v>753</v>
      </c>
      <c r="E513" s="197" t="s">
        <v>745</v>
      </c>
      <c r="F513" s="199">
        <v>-2484</v>
      </c>
      <c r="G513" s="197">
        <f>'Drop downs XTRA'!$F513*2</f>
        <v>-4968</v>
      </c>
      <c r="H513" s="200">
        <v>42048</v>
      </c>
      <c r="Q513" t="str">
        <f t="shared" si="28"/>
        <v>OK</v>
      </c>
      <c r="R513" t="str">
        <f t="shared" si="29"/>
        <v>OK</v>
      </c>
      <c r="S513" t="str">
        <f t="shared" si="30"/>
        <v>OK</v>
      </c>
      <c r="T513" t="str">
        <f t="shared" si="31"/>
        <v>OK</v>
      </c>
    </row>
    <row r="514" spans="1:20">
      <c r="A514" s="83" t="s">
        <v>729</v>
      </c>
      <c r="B514" s="194" t="s">
        <v>730</v>
      </c>
      <c r="C514" s="194" t="s">
        <v>731</v>
      </c>
      <c r="D514" s="194" t="s">
        <v>732</v>
      </c>
      <c r="E514" s="194" t="s">
        <v>28</v>
      </c>
      <c r="F514" s="195">
        <v>25597.635524999994</v>
      </c>
      <c r="G514" s="194">
        <f>'Drop downs XTRA'!$F514*2</f>
        <v>51195.271049999988</v>
      </c>
      <c r="H514" s="196">
        <v>42397</v>
      </c>
      <c r="Q514" t="str">
        <f t="shared" si="28"/>
        <v>OK</v>
      </c>
      <c r="R514" t="str">
        <f t="shared" si="29"/>
        <v>OK</v>
      </c>
      <c r="S514" t="str">
        <f t="shared" si="30"/>
        <v>OK</v>
      </c>
      <c r="T514" t="str">
        <f t="shared" si="31"/>
        <v>OK</v>
      </c>
    </row>
    <row r="515" spans="1:20">
      <c r="A515" s="82" t="s">
        <v>735</v>
      </c>
      <c r="B515" s="197" t="s">
        <v>730</v>
      </c>
      <c r="C515" s="197" t="s">
        <v>504</v>
      </c>
      <c r="D515" s="197" t="s">
        <v>754</v>
      </c>
      <c r="E515" s="197" t="s">
        <v>28</v>
      </c>
      <c r="F515" s="199">
        <v>4098.7043279999998</v>
      </c>
      <c r="G515" s="197">
        <f>'Drop downs XTRA'!$F515*2</f>
        <v>8197.4086559999996</v>
      </c>
      <c r="H515" s="200">
        <v>42996</v>
      </c>
      <c r="Q515" t="str">
        <f t="shared" si="28"/>
        <v>OK</v>
      </c>
      <c r="R515" t="str">
        <f t="shared" si="29"/>
        <v>OK</v>
      </c>
      <c r="S515" t="str">
        <f t="shared" si="30"/>
        <v>OK</v>
      </c>
      <c r="T515" t="str">
        <f t="shared" si="31"/>
        <v>OK</v>
      </c>
    </row>
    <row r="516" spans="1:20">
      <c r="A516" s="83" t="s">
        <v>741</v>
      </c>
      <c r="B516" s="194" t="s">
        <v>730</v>
      </c>
      <c r="C516" s="194" t="s">
        <v>504</v>
      </c>
      <c r="D516" s="194" t="s">
        <v>754</v>
      </c>
      <c r="E516" s="194" t="s">
        <v>28</v>
      </c>
      <c r="F516" s="195">
        <v>8945.8774271999991</v>
      </c>
      <c r="G516" s="194">
        <f>'Drop downs XTRA'!$F516*2</f>
        <v>17891.754854399998</v>
      </c>
      <c r="H516" s="196">
        <v>42235</v>
      </c>
      <c r="Q516" t="str">
        <f t="shared" ref="Q516:Q579" si="32">IF(COUNTA(A516:H516)=8,"OK",$Q$3)</f>
        <v>OK</v>
      </c>
      <c r="R516" t="str">
        <f t="shared" ref="R516:R579" si="33">IF(AND(D516="Gov",C516="HP"),$R$3,"OK")</f>
        <v>OK</v>
      </c>
      <c r="S516" t="str">
        <f t="shared" ref="S516:S579" si="34">IF(G516=F516*2,"OK",$S$3)</f>
        <v>OK</v>
      </c>
      <c r="T516" t="str">
        <f t="shared" ref="T516:T579" si="35">IF(AND(E516="Income",F516&lt;=0),$T$3,"OK")</f>
        <v>OK</v>
      </c>
    </row>
    <row r="517" spans="1:20">
      <c r="A517" s="82" t="s">
        <v>746</v>
      </c>
      <c r="B517" s="197" t="s">
        <v>730</v>
      </c>
      <c r="C517" s="197" t="s">
        <v>734</v>
      </c>
      <c r="D517" s="197" t="s">
        <v>492</v>
      </c>
      <c r="E517" s="197" t="s">
        <v>28</v>
      </c>
      <c r="F517" s="199">
        <v>16085.234221056002</v>
      </c>
      <c r="G517" s="197">
        <f>'Drop downs XTRA'!$F517*2</f>
        <v>32170.468442112004</v>
      </c>
      <c r="H517" s="200">
        <v>42979</v>
      </c>
      <c r="Q517" t="str">
        <f t="shared" si="32"/>
        <v>OK</v>
      </c>
      <c r="R517" t="str">
        <f t="shared" si="33"/>
        <v>OK</v>
      </c>
      <c r="S517" t="str">
        <f t="shared" si="34"/>
        <v>OK</v>
      </c>
      <c r="T517" t="str">
        <f t="shared" si="35"/>
        <v>OK</v>
      </c>
    </row>
    <row r="518" spans="1:20">
      <c r="A518" s="83" t="s">
        <v>729</v>
      </c>
      <c r="B518" s="194" t="s">
        <v>738</v>
      </c>
      <c r="C518" s="194" t="s">
        <v>731</v>
      </c>
      <c r="D518" s="194" t="s">
        <v>754</v>
      </c>
      <c r="E518" s="194" t="s">
        <v>28</v>
      </c>
      <c r="F518" s="195">
        <v>21627.390014999994</v>
      </c>
      <c r="G518" s="194">
        <f>'Drop downs XTRA'!$F518*2</f>
        <v>43254.780029999987</v>
      </c>
      <c r="H518" s="196">
        <v>42181</v>
      </c>
      <c r="Q518" t="str">
        <f t="shared" si="32"/>
        <v>OK</v>
      </c>
      <c r="R518" t="str">
        <f t="shared" si="33"/>
        <v>OK</v>
      </c>
      <c r="S518" t="str">
        <f t="shared" si="34"/>
        <v>OK</v>
      </c>
      <c r="T518" t="str">
        <f t="shared" si="35"/>
        <v>OK</v>
      </c>
    </row>
    <row r="519" spans="1:20">
      <c r="A519" s="82" t="s">
        <v>735</v>
      </c>
      <c r="B519" s="197" t="s">
        <v>738</v>
      </c>
      <c r="C519" s="197" t="s">
        <v>731</v>
      </c>
      <c r="D519" s="197" t="s">
        <v>732</v>
      </c>
      <c r="E519" s="197" t="s">
        <v>28</v>
      </c>
      <c r="F519" s="199">
        <v>5809.1091029999989</v>
      </c>
      <c r="G519" s="197">
        <f>'Drop downs XTRA'!$F519*2</f>
        <v>11618.218205999998</v>
      </c>
      <c r="H519" s="200">
        <v>42980</v>
      </c>
      <c r="Q519" t="str">
        <f t="shared" si="32"/>
        <v>OK</v>
      </c>
      <c r="R519" t="str">
        <f t="shared" si="33"/>
        <v>OK</v>
      </c>
      <c r="S519" t="str">
        <f t="shared" si="34"/>
        <v>OK</v>
      </c>
      <c r="T519" t="str">
        <f t="shared" si="35"/>
        <v>OK</v>
      </c>
    </row>
    <row r="520" spans="1:20">
      <c r="A520" s="83" t="s">
        <v>741</v>
      </c>
      <c r="B520" s="194" t="s">
        <v>738</v>
      </c>
      <c r="C520" s="194" t="s">
        <v>734</v>
      </c>
      <c r="D520" s="194" t="s">
        <v>491</v>
      </c>
      <c r="E520" s="194" t="s">
        <v>28</v>
      </c>
      <c r="F520" s="195">
        <v>13478.363712</v>
      </c>
      <c r="G520" s="194">
        <f>'Drop downs XTRA'!$F520*2</f>
        <v>26956.727424000001</v>
      </c>
      <c r="H520" s="196">
        <v>42836</v>
      </c>
      <c r="Q520" t="str">
        <f t="shared" si="32"/>
        <v>OK</v>
      </c>
      <c r="R520" t="str">
        <f t="shared" si="33"/>
        <v>OK</v>
      </c>
      <c r="S520" t="str">
        <f t="shared" si="34"/>
        <v>OK</v>
      </c>
      <c r="T520" t="str">
        <f t="shared" si="35"/>
        <v>OK</v>
      </c>
    </row>
    <row r="521" spans="1:20">
      <c r="A521" s="82" t="s">
        <v>746</v>
      </c>
      <c r="B521" s="197" t="s">
        <v>738</v>
      </c>
      <c r="C521" s="197" t="s">
        <v>734</v>
      </c>
      <c r="D521" s="197" t="s">
        <v>751</v>
      </c>
      <c r="E521" s="197" t="s">
        <v>28</v>
      </c>
      <c r="F521" s="199">
        <v>16410.43009536</v>
      </c>
      <c r="G521" s="197">
        <f>'Drop downs XTRA'!$F521*2</f>
        <v>32820.860190719999</v>
      </c>
      <c r="H521" s="200">
        <v>42859</v>
      </c>
      <c r="Q521" t="str">
        <f t="shared" si="32"/>
        <v>OK</v>
      </c>
      <c r="R521" t="str">
        <f t="shared" si="33"/>
        <v>OK</v>
      </c>
      <c r="S521" t="str">
        <f t="shared" si="34"/>
        <v>OK</v>
      </c>
      <c r="T521" t="str">
        <f t="shared" si="35"/>
        <v>OK</v>
      </c>
    </row>
    <row r="522" spans="1:20">
      <c r="A522" s="83" t="s">
        <v>729</v>
      </c>
      <c r="B522" s="194" t="s">
        <v>744</v>
      </c>
      <c r="C522" s="194" t="s">
        <v>504</v>
      </c>
      <c r="D522" s="194" t="s">
        <v>732</v>
      </c>
      <c r="E522" s="194" t="s">
        <v>28</v>
      </c>
      <c r="F522" s="195">
        <v>20611.342359999995</v>
      </c>
      <c r="G522" s="194">
        <f>'Drop downs XTRA'!$F522*2</f>
        <v>41222.68471999999</v>
      </c>
      <c r="H522" s="196">
        <v>42168</v>
      </c>
      <c r="Q522" t="str">
        <f t="shared" si="32"/>
        <v>OK</v>
      </c>
      <c r="R522" t="str">
        <f t="shared" si="33"/>
        <v>OK</v>
      </c>
      <c r="S522" t="str">
        <f t="shared" si="34"/>
        <v>OK</v>
      </c>
      <c r="T522" t="str">
        <f t="shared" si="35"/>
        <v>OK</v>
      </c>
    </row>
    <row r="523" spans="1:20">
      <c r="A523" s="82" t="s">
        <v>735</v>
      </c>
      <c r="B523" s="197" t="s">
        <v>744</v>
      </c>
      <c r="C523" s="197" t="s">
        <v>504</v>
      </c>
      <c r="D523" s="197" t="s">
        <v>751</v>
      </c>
      <c r="E523" s="197" t="s">
        <v>28</v>
      </c>
      <c r="F523" s="199">
        <v>8983.1639547000013</v>
      </c>
      <c r="G523" s="197">
        <f>'Drop downs XTRA'!$F523*2</f>
        <v>17966.327909400003</v>
      </c>
      <c r="H523" s="200">
        <v>42762</v>
      </c>
      <c r="Q523" t="str">
        <f t="shared" si="32"/>
        <v>OK</v>
      </c>
      <c r="R523" t="str">
        <f t="shared" si="33"/>
        <v>OK</v>
      </c>
      <c r="S523" t="str">
        <f t="shared" si="34"/>
        <v>OK</v>
      </c>
      <c r="T523" t="str">
        <f t="shared" si="35"/>
        <v>OK</v>
      </c>
    </row>
    <row r="524" spans="1:20">
      <c r="A524" s="83" t="s">
        <v>741</v>
      </c>
      <c r="B524" s="194" t="s">
        <v>744</v>
      </c>
      <c r="C524" s="194" t="s">
        <v>734</v>
      </c>
      <c r="D524" s="194" t="s">
        <v>491</v>
      </c>
      <c r="E524" s="194" t="s">
        <v>28</v>
      </c>
      <c r="F524" s="195">
        <v>8922.608704799999</v>
      </c>
      <c r="G524" s="194">
        <f>'Drop downs XTRA'!$F524*2</f>
        <v>17845.217409599998</v>
      </c>
      <c r="H524" s="196">
        <v>42799</v>
      </c>
      <c r="Q524" t="str">
        <f t="shared" si="32"/>
        <v>OK</v>
      </c>
      <c r="R524" t="str">
        <f t="shared" si="33"/>
        <v>OK</v>
      </c>
      <c r="S524" t="str">
        <f t="shared" si="34"/>
        <v>OK</v>
      </c>
      <c r="T524" t="str">
        <f t="shared" si="35"/>
        <v>OK</v>
      </c>
    </row>
    <row r="525" spans="1:20">
      <c r="A525" s="82" t="s">
        <v>746</v>
      </c>
      <c r="B525" s="197" t="s">
        <v>744</v>
      </c>
      <c r="C525" s="197" t="s">
        <v>743</v>
      </c>
      <c r="D525" s="197" t="s">
        <v>752</v>
      </c>
      <c r="E525" s="197" t="s">
        <v>28</v>
      </c>
      <c r="F525" s="199">
        <v>18998.088302592008</v>
      </c>
      <c r="G525" s="197">
        <f>'Drop downs XTRA'!$F525*2</f>
        <v>37996.176605184017</v>
      </c>
      <c r="H525" s="200">
        <v>42587</v>
      </c>
      <c r="Q525" t="str">
        <f t="shared" si="32"/>
        <v>OK</v>
      </c>
      <c r="R525" t="str">
        <f t="shared" si="33"/>
        <v>OK</v>
      </c>
      <c r="S525" t="str">
        <f t="shared" si="34"/>
        <v>OK</v>
      </c>
      <c r="T525" t="str">
        <f t="shared" si="35"/>
        <v>OK</v>
      </c>
    </row>
    <row r="526" spans="1:20">
      <c r="A526" s="83" t="s">
        <v>729</v>
      </c>
      <c r="B526" s="194" t="s">
        <v>748</v>
      </c>
      <c r="C526" s="194" t="s">
        <v>502</v>
      </c>
      <c r="D526" s="194" t="s">
        <v>754</v>
      </c>
      <c r="E526" s="194" t="s">
        <v>28</v>
      </c>
      <c r="F526" s="195">
        <v>15683.630654999994</v>
      </c>
      <c r="G526" s="194">
        <f>'Drop downs XTRA'!$F526*2</f>
        <v>31367.261309999987</v>
      </c>
      <c r="H526" s="196">
        <v>42413</v>
      </c>
      <c r="Q526" t="str">
        <f t="shared" si="32"/>
        <v>OK</v>
      </c>
      <c r="R526" t="str">
        <f t="shared" si="33"/>
        <v>OK</v>
      </c>
      <c r="S526" t="str">
        <f t="shared" si="34"/>
        <v>OK</v>
      </c>
      <c r="T526" t="str">
        <f t="shared" si="35"/>
        <v>OK</v>
      </c>
    </row>
    <row r="527" spans="1:20">
      <c r="A527" s="82" t="s">
        <v>735</v>
      </c>
      <c r="B527" s="197" t="s">
        <v>748</v>
      </c>
      <c r="C527" s="197" t="s">
        <v>734</v>
      </c>
      <c r="D527" s="197" t="s">
        <v>752</v>
      </c>
      <c r="E527" s="197" t="s">
        <v>28</v>
      </c>
      <c r="F527" s="199">
        <v>8861.2205526000016</v>
      </c>
      <c r="G527" s="197">
        <f>'Drop downs XTRA'!$F527*2</f>
        <v>17722.441105200003</v>
      </c>
      <c r="H527" s="200">
        <v>42471</v>
      </c>
      <c r="Q527" t="str">
        <f t="shared" si="32"/>
        <v>OK</v>
      </c>
      <c r="R527" t="str">
        <f t="shared" si="33"/>
        <v>OK</v>
      </c>
      <c r="S527" t="str">
        <f t="shared" si="34"/>
        <v>OK</v>
      </c>
      <c r="T527" t="str">
        <f t="shared" si="35"/>
        <v>OK</v>
      </c>
    </row>
    <row r="528" spans="1:20">
      <c r="A528" s="83" t="s">
        <v>741</v>
      </c>
      <c r="B528" s="194" t="s">
        <v>748</v>
      </c>
      <c r="C528" s="194" t="s">
        <v>731</v>
      </c>
      <c r="D528" s="194" t="s">
        <v>752</v>
      </c>
      <c r="E528" s="194" t="s">
        <v>28</v>
      </c>
      <c r="F528" s="195">
        <v>10484.953113599999</v>
      </c>
      <c r="G528" s="194">
        <f>'Drop downs XTRA'!$F528*2</f>
        <v>20969.906227199997</v>
      </c>
      <c r="H528" s="196">
        <v>42343</v>
      </c>
      <c r="Q528" t="str">
        <f t="shared" si="32"/>
        <v>OK</v>
      </c>
      <c r="R528" t="str">
        <f t="shared" si="33"/>
        <v>OK</v>
      </c>
      <c r="S528" t="str">
        <f t="shared" si="34"/>
        <v>OK</v>
      </c>
      <c r="T528" t="str">
        <f t="shared" si="35"/>
        <v>OK</v>
      </c>
    </row>
    <row r="529" spans="1:20">
      <c r="A529" s="82" t="s">
        <v>746</v>
      </c>
      <c r="B529" s="197" t="s">
        <v>748</v>
      </c>
      <c r="C529" s="197" t="s">
        <v>743</v>
      </c>
      <c r="D529" s="197" t="s">
        <v>752</v>
      </c>
      <c r="E529" s="197" t="s">
        <v>28</v>
      </c>
      <c r="F529" s="199">
        <v>18728.611872768004</v>
      </c>
      <c r="G529" s="197">
        <f>'Drop downs XTRA'!$F529*2</f>
        <v>37457.223745536008</v>
      </c>
      <c r="H529" s="200">
        <v>42025</v>
      </c>
      <c r="Q529" t="str">
        <f t="shared" si="32"/>
        <v>OK</v>
      </c>
      <c r="R529" t="str">
        <f t="shared" si="33"/>
        <v>OK</v>
      </c>
      <c r="S529" t="str">
        <f t="shared" si="34"/>
        <v>OK</v>
      </c>
      <c r="T529" t="str">
        <f t="shared" si="35"/>
        <v>OK</v>
      </c>
    </row>
    <row r="530" spans="1:20">
      <c r="A530" s="83" t="s">
        <v>729</v>
      </c>
      <c r="B530" s="194" t="s">
        <v>738</v>
      </c>
      <c r="C530" s="194" t="s">
        <v>750</v>
      </c>
      <c r="D530" s="194" t="s">
        <v>752</v>
      </c>
      <c r="E530" s="194" t="s">
        <v>28</v>
      </c>
      <c r="F530" s="195">
        <v>32284.364804999997</v>
      </c>
      <c r="G530" s="194">
        <f>'Drop downs XTRA'!$F530*2</f>
        <v>64568.729609999995</v>
      </c>
      <c r="H530" s="196">
        <v>42991</v>
      </c>
      <c r="Q530" t="str">
        <f t="shared" si="32"/>
        <v>OK</v>
      </c>
      <c r="R530" t="str">
        <f t="shared" si="33"/>
        <v>OK</v>
      </c>
      <c r="S530" t="str">
        <f t="shared" si="34"/>
        <v>OK</v>
      </c>
      <c r="T530" t="str">
        <f t="shared" si="35"/>
        <v>OK</v>
      </c>
    </row>
    <row r="531" spans="1:20">
      <c r="A531" s="82" t="s">
        <v>735</v>
      </c>
      <c r="B531" s="197" t="s">
        <v>738</v>
      </c>
      <c r="C531" s="197" t="s">
        <v>504</v>
      </c>
      <c r="D531" s="197" t="s">
        <v>752</v>
      </c>
      <c r="E531" s="197" t="s">
        <v>28</v>
      </c>
      <c r="F531" s="199">
        <v>6232.6627739999976</v>
      </c>
      <c r="G531" s="197">
        <f>'Drop downs XTRA'!$F531*2</f>
        <v>12465.325547999995</v>
      </c>
      <c r="H531" s="200">
        <v>42880</v>
      </c>
      <c r="Q531" t="str">
        <f t="shared" si="32"/>
        <v>OK</v>
      </c>
      <c r="R531" t="str">
        <f t="shared" si="33"/>
        <v>OK</v>
      </c>
      <c r="S531" t="str">
        <f t="shared" si="34"/>
        <v>OK</v>
      </c>
      <c r="T531" t="str">
        <f t="shared" si="35"/>
        <v>OK</v>
      </c>
    </row>
    <row r="532" spans="1:20">
      <c r="A532" s="83" t="s">
        <v>741</v>
      </c>
      <c r="B532" s="194" t="s">
        <v>738</v>
      </c>
      <c r="C532" s="194" t="s">
        <v>743</v>
      </c>
      <c r="D532" s="194" t="s">
        <v>751</v>
      </c>
      <c r="E532" s="194" t="s">
        <v>28</v>
      </c>
      <c r="F532" s="195">
        <v>11762.9356032</v>
      </c>
      <c r="G532" s="194">
        <f>'Drop downs XTRA'!$F532*2</f>
        <v>23525.871206399999</v>
      </c>
      <c r="H532" s="196">
        <v>42798</v>
      </c>
      <c r="Q532" t="str">
        <f t="shared" si="32"/>
        <v>OK</v>
      </c>
      <c r="R532" t="str">
        <f t="shared" si="33"/>
        <v>OK</v>
      </c>
      <c r="S532" t="str">
        <f t="shared" si="34"/>
        <v>OK</v>
      </c>
      <c r="T532" t="str">
        <f t="shared" si="35"/>
        <v>OK</v>
      </c>
    </row>
    <row r="533" spans="1:20">
      <c r="A533" s="82" t="s">
        <v>746</v>
      </c>
      <c r="B533" s="197" t="s">
        <v>738</v>
      </c>
      <c r="C533" s="197" t="s">
        <v>743</v>
      </c>
      <c r="D533" s="197" t="s">
        <v>732</v>
      </c>
      <c r="E533" s="197" t="s">
        <v>28</v>
      </c>
      <c r="F533" s="199">
        <v>13484.038127616004</v>
      </c>
      <c r="G533" s="197">
        <f>'Drop downs XTRA'!$F533*2</f>
        <v>26968.076255232008</v>
      </c>
      <c r="H533" s="200">
        <v>42448</v>
      </c>
      <c r="Q533" t="str">
        <f t="shared" si="32"/>
        <v>OK</v>
      </c>
      <c r="R533" t="str">
        <f t="shared" si="33"/>
        <v>OK</v>
      </c>
      <c r="S533" t="str">
        <f t="shared" si="34"/>
        <v>OK</v>
      </c>
      <c r="T533" t="str">
        <f t="shared" si="35"/>
        <v>OK</v>
      </c>
    </row>
    <row r="534" spans="1:20">
      <c r="A534" s="83" t="s">
        <v>756</v>
      </c>
      <c r="B534" s="194" t="s">
        <v>730</v>
      </c>
      <c r="C534" s="194" t="s">
        <v>504</v>
      </c>
      <c r="D534" s="194" t="s">
        <v>491</v>
      </c>
      <c r="E534" s="194" t="s">
        <v>740</v>
      </c>
      <c r="F534" s="195">
        <v>-11567.067057000002</v>
      </c>
      <c r="G534" s="194">
        <f>'Drop downs XTRA'!$F534*2</f>
        <v>-23134.134114000004</v>
      </c>
      <c r="H534" s="196">
        <v>42091</v>
      </c>
      <c r="Q534" t="str">
        <f t="shared" si="32"/>
        <v>OK</v>
      </c>
      <c r="R534" t="str">
        <f t="shared" si="33"/>
        <v>OK</v>
      </c>
      <c r="S534" t="str">
        <f t="shared" si="34"/>
        <v>OK</v>
      </c>
      <c r="T534" t="str">
        <f t="shared" si="35"/>
        <v>OK</v>
      </c>
    </row>
    <row r="535" spans="1:20">
      <c r="A535" s="82" t="s">
        <v>757</v>
      </c>
      <c r="B535" s="197" t="s">
        <v>730</v>
      </c>
      <c r="C535" s="197" t="s">
        <v>734</v>
      </c>
      <c r="D535" s="197" t="s">
        <v>491</v>
      </c>
      <c r="E535" s="197" t="s">
        <v>740</v>
      </c>
      <c r="F535" s="199">
        <v>-3056.1109312499998</v>
      </c>
      <c r="G535" s="197">
        <f>'Drop downs XTRA'!$F535*2</f>
        <v>-6112.2218624999996</v>
      </c>
      <c r="H535" s="200">
        <v>42678</v>
      </c>
      <c r="Q535" t="str">
        <f t="shared" si="32"/>
        <v>OK</v>
      </c>
      <c r="R535" t="str">
        <f t="shared" si="33"/>
        <v>OK</v>
      </c>
      <c r="S535" t="str">
        <f t="shared" si="34"/>
        <v>OK</v>
      </c>
      <c r="T535" t="str">
        <f t="shared" si="35"/>
        <v>OK</v>
      </c>
    </row>
    <row r="536" spans="1:20">
      <c r="A536" s="83" t="s">
        <v>758</v>
      </c>
      <c r="B536" s="194" t="s">
        <v>730</v>
      </c>
      <c r="C536" s="194" t="s">
        <v>750</v>
      </c>
      <c r="D536" s="194" t="s">
        <v>491</v>
      </c>
      <c r="E536" s="194" t="s">
        <v>740</v>
      </c>
      <c r="F536" s="195">
        <v>-3879.9256320000004</v>
      </c>
      <c r="G536" s="194">
        <f>'Drop downs XTRA'!$F536*2</f>
        <v>-7759.8512640000008</v>
      </c>
      <c r="H536" s="196">
        <v>42488</v>
      </c>
      <c r="Q536" t="str">
        <f t="shared" si="32"/>
        <v>OK</v>
      </c>
      <c r="R536" t="str">
        <f t="shared" si="33"/>
        <v>OK</v>
      </c>
      <c r="S536" t="str">
        <f t="shared" si="34"/>
        <v>OK</v>
      </c>
      <c r="T536" t="str">
        <f t="shared" si="35"/>
        <v>OK</v>
      </c>
    </row>
    <row r="537" spans="1:20">
      <c r="A537" s="82" t="s">
        <v>759</v>
      </c>
      <c r="B537" s="197" t="s">
        <v>730</v>
      </c>
      <c r="C537" s="197" t="s">
        <v>743</v>
      </c>
      <c r="D537" s="197" t="s">
        <v>751</v>
      </c>
      <c r="E537" s="197" t="s">
        <v>740</v>
      </c>
      <c r="F537" s="199">
        <v>-3906.695331840001</v>
      </c>
      <c r="G537" s="197">
        <f>'Drop downs XTRA'!$F537*2</f>
        <v>-7813.390663680002</v>
      </c>
      <c r="H537" s="200">
        <v>42889</v>
      </c>
      <c r="Q537" t="str">
        <f t="shared" si="32"/>
        <v>OK</v>
      </c>
      <c r="R537" t="str">
        <f t="shared" si="33"/>
        <v>OK</v>
      </c>
      <c r="S537" t="str">
        <f t="shared" si="34"/>
        <v>OK</v>
      </c>
      <c r="T537" t="str">
        <f t="shared" si="35"/>
        <v>OK</v>
      </c>
    </row>
    <row r="538" spans="1:20">
      <c r="A538" s="83" t="s">
        <v>756</v>
      </c>
      <c r="B538" s="194" t="s">
        <v>738</v>
      </c>
      <c r="C538" s="194" t="s">
        <v>743</v>
      </c>
      <c r="D538" s="194" t="s">
        <v>751</v>
      </c>
      <c r="E538" s="194" t="s">
        <v>740</v>
      </c>
      <c r="F538" s="195">
        <v>-10579.329469800001</v>
      </c>
      <c r="G538" s="194">
        <f>'Drop downs XTRA'!$F538*2</f>
        <v>-21158.658939600002</v>
      </c>
      <c r="H538" s="196">
        <v>42053</v>
      </c>
      <c r="Q538" t="str">
        <f t="shared" si="32"/>
        <v>OK</v>
      </c>
      <c r="R538" t="str">
        <f t="shared" si="33"/>
        <v>OK</v>
      </c>
      <c r="S538" t="str">
        <f t="shared" si="34"/>
        <v>OK</v>
      </c>
      <c r="T538" t="str">
        <f t="shared" si="35"/>
        <v>OK</v>
      </c>
    </row>
    <row r="539" spans="1:20">
      <c r="A539" s="82" t="s">
        <v>757</v>
      </c>
      <c r="B539" s="197" t="s">
        <v>738</v>
      </c>
      <c r="C539" s="197" t="s">
        <v>750</v>
      </c>
      <c r="D539" s="197" t="s">
        <v>732</v>
      </c>
      <c r="E539" s="197" t="s">
        <v>740</v>
      </c>
      <c r="F539" s="199">
        <v>-3613.8626999999997</v>
      </c>
      <c r="G539" s="197">
        <f>'Drop downs XTRA'!$F539*2</f>
        <v>-7227.7253999999994</v>
      </c>
      <c r="H539" s="200">
        <v>42933</v>
      </c>
      <c r="Q539" t="str">
        <f t="shared" si="32"/>
        <v>OK</v>
      </c>
      <c r="R539" t="str">
        <f t="shared" si="33"/>
        <v>OK</v>
      </c>
      <c r="S539" t="str">
        <f t="shared" si="34"/>
        <v>OK</v>
      </c>
      <c r="T539" t="str">
        <f t="shared" si="35"/>
        <v>OK</v>
      </c>
    </row>
    <row r="540" spans="1:20">
      <c r="A540" s="83" t="s">
        <v>758</v>
      </c>
      <c r="B540" s="194" t="s">
        <v>738</v>
      </c>
      <c r="C540" s="194" t="s">
        <v>731</v>
      </c>
      <c r="D540" s="194" t="s">
        <v>492</v>
      </c>
      <c r="E540" s="194" t="s">
        <v>740</v>
      </c>
      <c r="F540" s="195">
        <v>-5873.2819200000013</v>
      </c>
      <c r="G540" s="194">
        <f>'Drop downs XTRA'!$F540*2</f>
        <v>-11746.563840000003</v>
      </c>
      <c r="H540" s="196">
        <v>42738</v>
      </c>
      <c r="Q540" t="str">
        <f t="shared" si="32"/>
        <v>OK</v>
      </c>
      <c r="R540" t="str">
        <f t="shared" si="33"/>
        <v>OK</v>
      </c>
      <c r="S540" t="str">
        <f t="shared" si="34"/>
        <v>OK</v>
      </c>
      <c r="T540" t="str">
        <f t="shared" si="35"/>
        <v>OK</v>
      </c>
    </row>
    <row r="541" spans="1:20">
      <c r="A541" s="82" t="s">
        <v>759</v>
      </c>
      <c r="B541" s="197" t="s">
        <v>738</v>
      </c>
      <c r="C541" s="197" t="s">
        <v>743</v>
      </c>
      <c r="D541" s="197" t="s">
        <v>751</v>
      </c>
      <c r="E541" s="197" t="s">
        <v>740</v>
      </c>
      <c r="F541" s="199">
        <v>-3745.5661465600006</v>
      </c>
      <c r="G541" s="197">
        <f>'Drop downs XTRA'!$F541*2</f>
        <v>-7491.1322931200011</v>
      </c>
      <c r="H541" s="200">
        <v>42760</v>
      </c>
      <c r="Q541" t="str">
        <f t="shared" si="32"/>
        <v>OK</v>
      </c>
      <c r="R541" t="str">
        <f t="shared" si="33"/>
        <v>OK</v>
      </c>
      <c r="S541" t="str">
        <f t="shared" si="34"/>
        <v>OK</v>
      </c>
      <c r="T541" t="str">
        <f t="shared" si="35"/>
        <v>OK</v>
      </c>
    </row>
    <row r="542" spans="1:20">
      <c r="A542" s="83" t="s">
        <v>756</v>
      </c>
      <c r="B542" s="194" t="s">
        <v>748</v>
      </c>
      <c r="C542" s="194" t="s">
        <v>743</v>
      </c>
      <c r="D542" s="194" t="s">
        <v>754</v>
      </c>
      <c r="E542" s="194" t="s">
        <v>740</v>
      </c>
      <c r="F542" s="195">
        <v>-8867.8777824000026</v>
      </c>
      <c r="G542" s="194">
        <f>'Drop downs XTRA'!$F542*2</f>
        <v>-17735.755564800005</v>
      </c>
      <c r="H542" s="196">
        <v>42756</v>
      </c>
      <c r="Q542" t="str">
        <f t="shared" si="32"/>
        <v>OK</v>
      </c>
      <c r="R542" t="str">
        <f t="shared" si="33"/>
        <v>OK</v>
      </c>
      <c r="S542" t="str">
        <f t="shared" si="34"/>
        <v>OK</v>
      </c>
      <c r="T542" t="str">
        <f t="shared" si="35"/>
        <v>OK</v>
      </c>
    </row>
    <row r="543" spans="1:20">
      <c r="A543" s="82" t="s">
        <v>757</v>
      </c>
      <c r="B543" s="197" t="s">
        <v>748</v>
      </c>
      <c r="C543" s="197" t="s">
        <v>734</v>
      </c>
      <c r="D543" s="197" t="s">
        <v>752</v>
      </c>
      <c r="E543" s="197" t="s">
        <v>740</v>
      </c>
      <c r="F543" s="199">
        <v>-3014.6252624999997</v>
      </c>
      <c r="G543" s="197">
        <f>'Drop downs XTRA'!$F543*2</f>
        <v>-6029.2505249999995</v>
      </c>
      <c r="H543" s="200">
        <v>42982</v>
      </c>
      <c r="Q543" t="str">
        <f t="shared" si="32"/>
        <v>OK</v>
      </c>
      <c r="R543" t="str">
        <f t="shared" si="33"/>
        <v>OK</v>
      </c>
      <c r="S543" t="str">
        <f t="shared" si="34"/>
        <v>OK</v>
      </c>
      <c r="T543" t="str">
        <f t="shared" si="35"/>
        <v>OK</v>
      </c>
    </row>
    <row r="544" spans="1:20">
      <c r="A544" s="83" t="s">
        <v>758</v>
      </c>
      <c r="B544" s="194" t="s">
        <v>748</v>
      </c>
      <c r="C544" s="194" t="s">
        <v>504</v>
      </c>
      <c r="D544" s="194" t="s">
        <v>492</v>
      </c>
      <c r="E544" s="194" t="s">
        <v>740</v>
      </c>
      <c r="F544" s="195">
        <v>-4253.3563392000005</v>
      </c>
      <c r="G544" s="194">
        <f>'Drop downs XTRA'!$F544*2</f>
        <v>-8506.7126784000011</v>
      </c>
      <c r="H544" s="196">
        <v>42735</v>
      </c>
      <c r="Q544" t="str">
        <f t="shared" si="32"/>
        <v>OK</v>
      </c>
      <c r="R544" t="str">
        <f t="shared" si="33"/>
        <v>OK</v>
      </c>
      <c r="S544" t="str">
        <f t="shared" si="34"/>
        <v>OK</v>
      </c>
      <c r="T544" t="str">
        <f t="shared" si="35"/>
        <v>OK</v>
      </c>
    </row>
    <row r="545" spans="1:20">
      <c r="A545" s="82" t="s">
        <v>759</v>
      </c>
      <c r="B545" s="197" t="s">
        <v>748</v>
      </c>
      <c r="C545" s="197" t="s">
        <v>731</v>
      </c>
      <c r="D545" s="197" t="s">
        <v>754</v>
      </c>
      <c r="E545" s="197" t="s">
        <v>740</v>
      </c>
      <c r="F545" s="199">
        <v>-2972.7955353600018</v>
      </c>
      <c r="G545" s="197">
        <f>'Drop downs XTRA'!$F545*2</f>
        <v>-5945.5910707200037</v>
      </c>
      <c r="H545" s="200">
        <v>42990</v>
      </c>
      <c r="Q545" t="str">
        <f t="shared" si="32"/>
        <v>OK</v>
      </c>
      <c r="R545" t="str">
        <f t="shared" si="33"/>
        <v>OK</v>
      </c>
      <c r="S545" t="str">
        <f t="shared" si="34"/>
        <v>OK</v>
      </c>
      <c r="T545" t="str">
        <f t="shared" si="35"/>
        <v>OK</v>
      </c>
    </row>
    <row r="546" spans="1:20">
      <c r="A546" s="83" t="s">
        <v>756</v>
      </c>
      <c r="B546" s="194" t="s">
        <v>744</v>
      </c>
      <c r="C546" s="194" t="s">
        <v>731</v>
      </c>
      <c r="D546" s="194" t="s">
        <v>752</v>
      </c>
      <c r="E546" s="194" t="s">
        <v>740</v>
      </c>
      <c r="F546" s="195">
        <v>-9540.7976663999998</v>
      </c>
      <c r="G546" s="194">
        <f>'Drop downs XTRA'!$F546*2</f>
        <v>-19081.5953328</v>
      </c>
      <c r="H546" s="196">
        <v>42633</v>
      </c>
      <c r="Q546" t="str">
        <f t="shared" si="32"/>
        <v>OK</v>
      </c>
      <c r="R546" t="str">
        <f t="shared" si="33"/>
        <v>OK</v>
      </c>
      <c r="S546" t="str">
        <f t="shared" si="34"/>
        <v>OK</v>
      </c>
      <c r="T546" t="str">
        <f t="shared" si="35"/>
        <v>OK</v>
      </c>
    </row>
    <row r="547" spans="1:20">
      <c r="A547" s="82" t="s">
        <v>757</v>
      </c>
      <c r="B547" s="197" t="s">
        <v>744</v>
      </c>
      <c r="C547" s="197" t="s">
        <v>502</v>
      </c>
      <c r="D547" s="197" t="s">
        <v>732</v>
      </c>
      <c r="E547" s="197" t="s">
        <v>740</v>
      </c>
      <c r="F547" s="199">
        <v>-4184.7120000000004</v>
      </c>
      <c r="G547" s="197">
        <f>'Drop downs XTRA'!$F547*2</f>
        <v>-8369.4240000000009</v>
      </c>
      <c r="H547" s="200">
        <v>42722</v>
      </c>
      <c r="Q547" t="str">
        <f t="shared" si="32"/>
        <v>OK</v>
      </c>
      <c r="R547" t="str">
        <f t="shared" si="33"/>
        <v>OK</v>
      </c>
      <c r="S547" t="str">
        <f t="shared" si="34"/>
        <v>OK</v>
      </c>
      <c r="T547" t="str">
        <f t="shared" si="35"/>
        <v>OK</v>
      </c>
    </row>
    <row r="548" spans="1:20">
      <c r="A548" s="83" t="s">
        <v>758</v>
      </c>
      <c r="B548" s="194" t="s">
        <v>744</v>
      </c>
      <c r="C548" s="194" t="s">
        <v>743</v>
      </c>
      <c r="D548" s="194" t="s">
        <v>732</v>
      </c>
      <c r="E548" s="194" t="s">
        <v>740</v>
      </c>
      <c r="F548" s="195">
        <v>-5740.5263328000001</v>
      </c>
      <c r="G548" s="194">
        <f>'Drop downs XTRA'!$F548*2</f>
        <v>-11481.0526656</v>
      </c>
      <c r="H548" s="196">
        <v>42931</v>
      </c>
      <c r="Q548" t="str">
        <f t="shared" si="32"/>
        <v>OK</v>
      </c>
      <c r="R548" t="str">
        <f t="shared" si="33"/>
        <v>OK</v>
      </c>
      <c r="S548" t="str">
        <f t="shared" si="34"/>
        <v>OK</v>
      </c>
      <c r="T548" t="str">
        <f t="shared" si="35"/>
        <v>OK</v>
      </c>
    </row>
    <row r="549" spans="1:20">
      <c r="A549" s="82" t="s">
        <v>759</v>
      </c>
      <c r="B549" s="197" t="s">
        <v>744</v>
      </c>
      <c r="C549" s="197" t="s">
        <v>731</v>
      </c>
      <c r="D549" s="197" t="s">
        <v>752</v>
      </c>
      <c r="E549" s="197" t="s">
        <v>740</v>
      </c>
      <c r="F549" s="199">
        <v>-3256.6793011200016</v>
      </c>
      <c r="G549" s="197">
        <f>'Drop downs XTRA'!$F549*2</f>
        <v>-6513.3586022400032</v>
      </c>
      <c r="H549" s="200">
        <v>42808</v>
      </c>
      <c r="Q549" t="str">
        <f t="shared" si="32"/>
        <v>OK</v>
      </c>
      <c r="R549" t="str">
        <f t="shared" si="33"/>
        <v>OK</v>
      </c>
      <c r="S549" t="str">
        <f t="shared" si="34"/>
        <v>OK</v>
      </c>
      <c r="T549" t="str">
        <f t="shared" si="35"/>
        <v>OK</v>
      </c>
    </row>
    <row r="550" spans="1:20">
      <c r="A550" s="83" t="s">
        <v>756</v>
      </c>
      <c r="B550" s="194" t="s">
        <v>738</v>
      </c>
      <c r="C550" s="194" t="s">
        <v>504</v>
      </c>
      <c r="D550" s="194" t="s">
        <v>492</v>
      </c>
      <c r="E550" s="194" t="s">
        <v>740</v>
      </c>
      <c r="F550" s="195">
        <v>-8603.3727936000014</v>
      </c>
      <c r="G550" s="194">
        <f>'Drop downs XTRA'!$F550*2</f>
        <v>-17206.745587200003</v>
      </c>
      <c r="H550" s="196">
        <v>42096</v>
      </c>
      <c r="Q550" t="str">
        <f t="shared" si="32"/>
        <v>OK</v>
      </c>
      <c r="R550" t="str">
        <f t="shared" si="33"/>
        <v>OK</v>
      </c>
      <c r="S550" t="str">
        <f t="shared" si="34"/>
        <v>OK</v>
      </c>
      <c r="T550" t="str">
        <f t="shared" si="35"/>
        <v>OK</v>
      </c>
    </row>
    <row r="551" spans="1:20">
      <c r="A551" s="82" t="s">
        <v>757</v>
      </c>
      <c r="B551" s="197" t="s">
        <v>738</v>
      </c>
      <c r="C551" s="197" t="s">
        <v>502</v>
      </c>
      <c r="D551" s="197" t="s">
        <v>491</v>
      </c>
      <c r="E551" s="197" t="s">
        <v>740</v>
      </c>
      <c r="F551" s="199">
        <v>-3572.8892000000001</v>
      </c>
      <c r="G551" s="197">
        <f>'Drop downs XTRA'!$F551*2</f>
        <v>-7145.7784000000001</v>
      </c>
      <c r="H551" s="200">
        <v>42279</v>
      </c>
      <c r="Q551" t="str">
        <f t="shared" si="32"/>
        <v>OK</v>
      </c>
      <c r="R551" t="str">
        <f t="shared" si="33"/>
        <v>OK</v>
      </c>
      <c r="S551" t="str">
        <f t="shared" si="34"/>
        <v>OK</v>
      </c>
      <c r="T551" t="str">
        <f t="shared" si="35"/>
        <v>OK</v>
      </c>
    </row>
    <row r="552" spans="1:20">
      <c r="A552" s="83" t="s">
        <v>758</v>
      </c>
      <c r="B552" s="194" t="s">
        <v>738</v>
      </c>
      <c r="C552" s="194" t="s">
        <v>743</v>
      </c>
      <c r="D552" s="194" t="s">
        <v>754</v>
      </c>
      <c r="E552" s="194" t="s">
        <v>740</v>
      </c>
      <c r="F552" s="195">
        <v>-6090.8108800000009</v>
      </c>
      <c r="G552" s="194">
        <f>'Drop downs XTRA'!$F552*2</f>
        <v>-12181.621760000002</v>
      </c>
      <c r="H552" s="196">
        <v>42090</v>
      </c>
      <c r="Q552" t="str">
        <f t="shared" si="32"/>
        <v>OK</v>
      </c>
      <c r="R552" t="str">
        <f t="shared" si="33"/>
        <v>OK</v>
      </c>
      <c r="S552" t="str">
        <f t="shared" si="34"/>
        <v>OK</v>
      </c>
      <c r="T552" t="str">
        <f t="shared" si="35"/>
        <v>OK</v>
      </c>
    </row>
    <row r="553" spans="1:20">
      <c r="A553" s="82" t="s">
        <v>759</v>
      </c>
      <c r="B553" s="197" t="s">
        <v>738</v>
      </c>
      <c r="C553" s="197" t="s">
        <v>750</v>
      </c>
      <c r="D553" s="197" t="s">
        <v>491</v>
      </c>
      <c r="E553" s="197" t="s">
        <v>740</v>
      </c>
      <c r="F553" s="199">
        <v>-3957.9350630400004</v>
      </c>
      <c r="G553" s="197">
        <f>'Drop downs XTRA'!$F553*2</f>
        <v>-7915.8701260800008</v>
      </c>
      <c r="H553" s="200">
        <v>42663</v>
      </c>
      <c r="Q553" t="str">
        <f t="shared" si="32"/>
        <v>OK</v>
      </c>
      <c r="R553" t="str">
        <f t="shared" si="33"/>
        <v>OK</v>
      </c>
      <c r="S553" t="str">
        <f t="shared" si="34"/>
        <v>OK</v>
      </c>
      <c r="T553" t="str">
        <f t="shared" si="35"/>
        <v>OK</v>
      </c>
    </row>
    <row r="554" spans="1:20">
      <c r="A554" s="83" t="s">
        <v>760</v>
      </c>
      <c r="B554" s="194" t="s">
        <v>738</v>
      </c>
      <c r="C554" s="194" t="s">
        <v>753</v>
      </c>
      <c r="D554" s="194" t="s">
        <v>753</v>
      </c>
      <c r="E554" s="194" t="s">
        <v>745</v>
      </c>
      <c r="F554" s="195">
        <v>-6777.8779200000026</v>
      </c>
      <c r="G554" s="194">
        <f>'Drop downs XTRA'!$F554*2</f>
        <v>-13555.755840000005</v>
      </c>
      <c r="H554" s="196">
        <v>42940</v>
      </c>
      <c r="Q554" t="str">
        <f t="shared" si="32"/>
        <v>OK</v>
      </c>
      <c r="R554" t="str">
        <f t="shared" si="33"/>
        <v>OK</v>
      </c>
      <c r="S554" t="str">
        <f t="shared" si="34"/>
        <v>OK</v>
      </c>
      <c r="T554" t="str">
        <f t="shared" si="35"/>
        <v>OK</v>
      </c>
    </row>
    <row r="555" spans="1:20">
      <c r="A555" s="82" t="s">
        <v>39</v>
      </c>
      <c r="B555" s="197" t="s">
        <v>738</v>
      </c>
      <c r="C555" s="197" t="s">
        <v>753</v>
      </c>
      <c r="D555" s="197" t="s">
        <v>753</v>
      </c>
      <c r="E555" s="197" t="s">
        <v>745</v>
      </c>
      <c r="F555" s="199">
        <v>-3840.9997500000009</v>
      </c>
      <c r="G555" s="197">
        <f>'Drop downs XTRA'!$F555*2</f>
        <v>-7681.9995000000017</v>
      </c>
      <c r="H555" s="200">
        <v>42353</v>
      </c>
      <c r="Q555" t="str">
        <f t="shared" si="32"/>
        <v>OK</v>
      </c>
      <c r="R555" t="str">
        <f t="shared" si="33"/>
        <v>OK</v>
      </c>
      <c r="S555" t="str">
        <f t="shared" si="34"/>
        <v>OK</v>
      </c>
      <c r="T555" t="str">
        <f t="shared" si="35"/>
        <v>OK</v>
      </c>
    </row>
    <row r="556" spans="1:20">
      <c r="A556" s="83" t="s">
        <v>761</v>
      </c>
      <c r="B556" s="194" t="s">
        <v>738</v>
      </c>
      <c r="C556" s="194" t="s">
        <v>753</v>
      </c>
      <c r="D556" s="194" t="s">
        <v>753</v>
      </c>
      <c r="E556" s="194" t="s">
        <v>745</v>
      </c>
      <c r="F556" s="195">
        <v>-941.1840000000002</v>
      </c>
      <c r="G556" s="194">
        <f>'Drop downs XTRA'!$F556*2</f>
        <v>-1882.3680000000004</v>
      </c>
      <c r="H556" s="196">
        <v>42962</v>
      </c>
      <c r="Q556" t="str">
        <f t="shared" si="32"/>
        <v>OK</v>
      </c>
      <c r="R556" t="str">
        <f t="shared" si="33"/>
        <v>OK</v>
      </c>
      <c r="S556" t="str">
        <f t="shared" si="34"/>
        <v>OK</v>
      </c>
      <c r="T556" t="str">
        <f t="shared" si="35"/>
        <v>OK</v>
      </c>
    </row>
    <row r="557" spans="1:20">
      <c r="A557" s="82" t="s">
        <v>309</v>
      </c>
      <c r="B557" s="197" t="s">
        <v>738</v>
      </c>
      <c r="C557" s="197" t="s">
        <v>753</v>
      </c>
      <c r="D557" s="197" t="s">
        <v>753</v>
      </c>
      <c r="E557" s="197" t="s">
        <v>745</v>
      </c>
      <c r="F557" s="199">
        <v>-1716.1760951999995</v>
      </c>
      <c r="G557" s="197">
        <f>'Drop downs XTRA'!$F557*2</f>
        <v>-3432.352190399999</v>
      </c>
      <c r="H557" s="200">
        <v>42159</v>
      </c>
      <c r="Q557" t="str">
        <f t="shared" si="32"/>
        <v>OK</v>
      </c>
      <c r="R557" t="str">
        <f t="shared" si="33"/>
        <v>OK</v>
      </c>
      <c r="S557" t="str">
        <f t="shared" si="34"/>
        <v>OK</v>
      </c>
      <c r="T557" t="str">
        <f t="shared" si="35"/>
        <v>OK</v>
      </c>
    </row>
    <row r="558" spans="1:20">
      <c r="A558" s="83" t="s">
        <v>601</v>
      </c>
      <c r="B558" s="194" t="s">
        <v>738</v>
      </c>
      <c r="C558" s="194" t="s">
        <v>753</v>
      </c>
      <c r="D558" s="194" t="s">
        <v>753</v>
      </c>
      <c r="E558" s="194" t="s">
        <v>745</v>
      </c>
      <c r="F558" s="195">
        <v>-1372.8960000000004</v>
      </c>
      <c r="G558" s="194">
        <f>'Drop downs XTRA'!$F558*2</f>
        <v>-2745.7920000000008</v>
      </c>
      <c r="H558" s="196">
        <v>42457</v>
      </c>
      <c r="Q558" t="str">
        <f t="shared" si="32"/>
        <v>OK</v>
      </c>
      <c r="R558" t="str">
        <f t="shared" si="33"/>
        <v>OK</v>
      </c>
      <c r="S558" t="str">
        <f t="shared" si="34"/>
        <v>OK</v>
      </c>
      <c r="T558" t="str">
        <f t="shared" si="35"/>
        <v>OK</v>
      </c>
    </row>
    <row r="559" spans="1:20">
      <c r="A559" s="82" t="s">
        <v>762</v>
      </c>
      <c r="B559" s="197" t="s">
        <v>738</v>
      </c>
      <c r="C559" s="197" t="s">
        <v>753</v>
      </c>
      <c r="D559" s="197" t="s">
        <v>753</v>
      </c>
      <c r="E559" s="197" t="s">
        <v>745</v>
      </c>
      <c r="F559" s="199">
        <v>-1411.1999999999998</v>
      </c>
      <c r="G559" s="197">
        <f>'Drop downs XTRA'!$F559*2</f>
        <v>-2822.3999999999996</v>
      </c>
      <c r="H559" s="200">
        <v>42569</v>
      </c>
      <c r="Q559" t="str">
        <f t="shared" si="32"/>
        <v>OK</v>
      </c>
      <c r="R559" t="str">
        <f t="shared" si="33"/>
        <v>OK</v>
      </c>
      <c r="S559" t="str">
        <f t="shared" si="34"/>
        <v>OK</v>
      </c>
      <c r="T559" t="str">
        <f t="shared" si="35"/>
        <v>OK</v>
      </c>
    </row>
    <row r="560" spans="1:20">
      <c r="A560" s="83" t="s">
        <v>763</v>
      </c>
      <c r="B560" s="194" t="s">
        <v>738</v>
      </c>
      <c r="C560" s="194" t="s">
        <v>753</v>
      </c>
      <c r="D560" s="194" t="s">
        <v>753</v>
      </c>
      <c r="E560" s="194" t="s">
        <v>745</v>
      </c>
      <c r="F560" s="195">
        <v>-1981.3701599999999</v>
      </c>
      <c r="G560" s="194">
        <f>'Drop downs XTRA'!$F560*2</f>
        <v>-3962.7403199999999</v>
      </c>
      <c r="H560" s="196">
        <v>42313</v>
      </c>
      <c r="Q560" t="str">
        <f t="shared" si="32"/>
        <v>OK</v>
      </c>
      <c r="R560" t="str">
        <f t="shared" si="33"/>
        <v>OK</v>
      </c>
      <c r="S560" t="str">
        <f t="shared" si="34"/>
        <v>OK</v>
      </c>
      <c r="T560" t="str">
        <f t="shared" si="35"/>
        <v>OK</v>
      </c>
    </row>
    <row r="561" spans="1:20">
      <c r="A561" s="82" t="s">
        <v>764</v>
      </c>
      <c r="B561" s="197" t="s">
        <v>738</v>
      </c>
      <c r="C561" s="197" t="s">
        <v>753</v>
      </c>
      <c r="D561" s="197" t="s">
        <v>753</v>
      </c>
      <c r="E561" s="197" t="s">
        <v>745</v>
      </c>
      <c r="F561" s="199">
        <v>-1331.607106872</v>
      </c>
      <c r="G561" s="197">
        <f>'Drop downs XTRA'!$F561*2</f>
        <v>-2663.2142137440001</v>
      </c>
      <c r="H561" s="200">
        <v>42705</v>
      </c>
      <c r="Q561" t="str">
        <f t="shared" si="32"/>
        <v>OK</v>
      </c>
      <c r="R561" t="str">
        <f t="shared" si="33"/>
        <v>OK</v>
      </c>
      <c r="S561" t="str">
        <f t="shared" si="34"/>
        <v>OK</v>
      </c>
      <c r="T561" t="str">
        <f t="shared" si="35"/>
        <v>OK</v>
      </c>
    </row>
    <row r="562" spans="1:20">
      <c r="A562" s="83" t="s">
        <v>533</v>
      </c>
      <c r="B562" s="194" t="s">
        <v>738</v>
      </c>
      <c r="C562" s="194" t="s">
        <v>753</v>
      </c>
      <c r="D562" s="194" t="s">
        <v>753</v>
      </c>
      <c r="E562" s="194" t="s">
        <v>745</v>
      </c>
      <c r="F562" s="195">
        <v>-2862.576</v>
      </c>
      <c r="G562" s="194">
        <f>'Drop downs XTRA'!$F562*2</f>
        <v>-5725.152</v>
      </c>
      <c r="H562" s="196">
        <v>42811</v>
      </c>
      <c r="Q562" t="str">
        <f t="shared" si="32"/>
        <v>OK</v>
      </c>
      <c r="R562" t="str">
        <f t="shared" si="33"/>
        <v>OK</v>
      </c>
      <c r="S562" t="str">
        <f t="shared" si="34"/>
        <v>OK</v>
      </c>
      <c r="T562" t="str">
        <f t="shared" si="35"/>
        <v>OK</v>
      </c>
    </row>
    <row r="563" spans="1:20">
      <c r="A563" s="82" t="s">
        <v>760</v>
      </c>
      <c r="B563" s="197" t="s">
        <v>730</v>
      </c>
      <c r="C563" s="197" t="s">
        <v>753</v>
      </c>
      <c r="D563" s="197" t="s">
        <v>753</v>
      </c>
      <c r="E563" s="197" t="s">
        <v>745</v>
      </c>
      <c r="F563" s="199">
        <v>-6473.4516000000031</v>
      </c>
      <c r="G563" s="197">
        <f>'Drop downs XTRA'!$F563*2</f>
        <v>-12946.903200000006</v>
      </c>
      <c r="H563" s="200">
        <v>42042</v>
      </c>
      <c r="Q563" t="str">
        <f t="shared" si="32"/>
        <v>OK</v>
      </c>
      <c r="R563" t="str">
        <f t="shared" si="33"/>
        <v>OK</v>
      </c>
      <c r="S563" t="str">
        <f t="shared" si="34"/>
        <v>OK</v>
      </c>
      <c r="T563" t="str">
        <f t="shared" si="35"/>
        <v>OK</v>
      </c>
    </row>
    <row r="564" spans="1:20">
      <c r="A564" s="83" t="s">
        <v>39</v>
      </c>
      <c r="B564" s="194" t="s">
        <v>730</v>
      </c>
      <c r="C564" s="194" t="s">
        <v>753</v>
      </c>
      <c r="D564" s="194" t="s">
        <v>753</v>
      </c>
      <c r="E564" s="194" t="s">
        <v>745</v>
      </c>
      <c r="F564" s="195">
        <v>-3901.9680000000008</v>
      </c>
      <c r="G564" s="194">
        <f>'Drop downs XTRA'!$F564*2</f>
        <v>-7803.9360000000015</v>
      </c>
      <c r="H564" s="196">
        <v>42981</v>
      </c>
      <c r="Q564" t="str">
        <f t="shared" si="32"/>
        <v>OK</v>
      </c>
      <c r="R564" t="str">
        <f t="shared" si="33"/>
        <v>OK</v>
      </c>
      <c r="S564" t="str">
        <f t="shared" si="34"/>
        <v>OK</v>
      </c>
      <c r="T564" t="str">
        <f t="shared" si="35"/>
        <v>OK</v>
      </c>
    </row>
    <row r="565" spans="1:20">
      <c r="A565" s="82" t="s">
        <v>761</v>
      </c>
      <c r="B565" s="197" t="s">
        <v>730</v>
      </c>
      <c r="C565" s="197" t="s">
        <v>753</v>
      </c>
      <c r="D565" s="197" t="s">
        <v>753</v>
      </c>
      <c r="E565" s="197" t="s">
        <v>745</v>
      </c>
      <c r="F565" s="199">
        <v>-798.76800000000003</v>
      </c>
      <c r="G565" s="197">
        <f>'Drop downs XTRA'!$F565*2</f>
        <v>-1597.5360000000001</v>
      </c>
      <c r="H565" s="200">
        <v>42779</v>
      </c>
      <c r="Q565" t="str">
        <f t="shared" si="32"/>
        <v>OK</v>
      </c>
      <c r="R565" t="str">
        <f t="shared" si="33"/>
        <v>OK</v>
      </c>
      <c r="S565" t="str">
        <f t="shared" si="34"/>
        <v>OK</v>
      </c>
      <c r="T565" t="str">
        <f t="shared" si="35"/>
        <v>OK</v>
      </c>
    </row>
    <row r="566" spans="1:20">
      <c r="A566" s="83" t="s">
        <v>309</v>
      </c>
      <c r="B566" s="194" t="s">
        <v>730</v>
      </c>
      <c r="C566" s="194" t="s">
        <v>753</v>
      </c>
      <c r="D566" s="194" t="s">
        <v>753</v>
      </c>
      <c r="E566" s="194" t="s">
        <v>745</v>
      </c>
      <c r="F566" s="195">
        <v>-2102.2674551999994</v>
      </c>
      <c r="G566" s="194">
        <f>'Drop downs XTRA'!$F566*2</f>
        <v>-4204.5349103999988</v>
      </c>
      <c r="H566" s="196">
        <v>42975</v>
      </c>
      <c r="Q566" t="str">
        <f t="shared" si="32"/>
        <v>OK</v>
      </c>
      <c r="R566" t="str">
        <f t="shared" si="33"/>
        <v>OK</v>
      </c>
      <c r="S566" t="str">
        <f t="shared" si="34"/>
        <v>OK</v>
      </c>
      <c r="T566" t="str">
        <f t="shared" si="35"/>
        <v>OK</v>
      </c>
    </row>
    <row r="567" spans="1:20">
      <c r="A567" s="82" t="s">
        <v>601</v>
      </c>
      <c r="B567" s="197" t="s">
        <v>730</v>
      </c>
      <c r="C567" s="197" t="s">
        <v>753</v>
      </c>
      <c r="D567" s="197" t="s">
        <v>753</v>
      </c>
      <c r="E567" s="197" t="s">
        <v>745</v>
      </c>
      <c r="F567" s="199">
        <v>-1483.2720000000006</v>
      </c>
      <c r="G567" s="197">
        <f>'Drop downs XTRA'!$F567*2</f>
        <v>-2966.5440000000012</v>
      </c>
      <c r="H567" s="200">
        <v>42471</v>
      </c>
      <c r="Q567" t="str">
        <f t="shared" si="32"/>
        <v>OK</v>
      </c>
      <c r="R567" t="str">
        <f t="shared" si="33"/>
        <v>OK</v>
      </c>
      <c r="S567" t="str">
        <f t="shared" si="34"/>
        <v>OK</v>
      </c>
      <c r="T567" t="str">
        <f t="shared" si="35"/>
        <v>OK</v>
      </c>
    </row>
    <row r="568" spans="1:20">
      <c r="A568" s="83" t="s">
        <v>762</v>
      </c>
      <c r="B568" s="194" t="s">
        <v>730</v>
      </c>
      <c r="C568" s="194" t="s">
        <v>753</v>
      </c>
      <c r="D568" s="194" t="s">
        <v>753</v>
      </c>
      <c r="E568" s="194" t="s">
        <v>745</v>
      </c>
      <c r="F568" s="195">
        <v>-1136.576</v>
      </c>
      <c r="G568" s="194">
        <f>'Drop downs XTRA'!$F568*2</f>
        <v>-2273.152</v>
      </c>
      <c r="H568" s="196">
        <v>42001</v>
      </c>
      <c r="Q568" t="str">
        <f t="shared" si="32"/>
        <v>OK</v>
      </c>
      <c r="R568" t="str">
        <f t="shared" si="33"/>
        <v>OK</v>
      </c>
      <c r="S568" t="str">
        <f t="shared" si="34"/>
        <v>OK</v>
      </c>
      <c r="T568" t="str">
        <f t="shared" si="35"/>
        <v>OK</v>
      </c>
    </row>
    <row r="569" spans="1:20">
      <c r="A569" s="82" t="s">
        <v>763</v>
      </c>
      <c r="B569" s="197" t="s">
        <v>730</v>
      </c>
      <c r="C569" s="197" t="s">
        <v>753</v>
      </c>
      <c r="D569" s="197" t="s">
        <v>753</v>
      </c>
      <c r="E569" s="197" t="s">
        <v>745</v>
      </c>
      <c r="F569" s="199">
        <v>-2242.5984000000003</v>
      </c>
      <c r="G569" s="197">
        <f>'Drop downs XTRA'!$F569*2</f>
        <v>-4485.1968000000006</v>
      </c>
      <c r="H569" s="200">
        <v>42614</v>
      </c>
      <c r="Q569" t="str">
        <f t="shared" si="32"/>
        <v>OK</v>
      </c>
      <c r="R569" t="str">
        <f t="shared" si="33"/>
        <v>OK</v>
      </c>
      <c r="S569" t="str">
        <f t="shared" si="34"/>
        <v>OK</v>
      </c>
      <c r="T569" t="str">
        <f t="shared" si="35"/>
        <v>OK</v>
      </c>
    </row>
    <row r="570" spans="1:20">
      <c r="A570" s="83" t="s">
        <v>764</v>
      </c>
      <c r="B570" s="194" t="s">
        <v>730</v>
      </c>
      <c r="C570" s="194" t="s">
        <v>753</v>
      </c>
      <c r="D570" s="194" t="s">
        <v>753</v>
      </c>
      <c r="E570" s="194" t="s">
        <v>745</v>
      </c>
      <c r="F570" s="195">
        <v>-1931.6582438400001</v>
      </c>
      <c r="G570" s="194">
        <f>'Drop downs XTRA'!$F570*2</f>
        <v>-3863.3164876800001</v>
      </c>
      <c r="H570" s="196">
        <v>42322</v>
      </c>
      <c r="Q570" t="str">
        <f t="shared" si="32"/>
        <v>OK</v>
      </c>
      <c r="R570" t="str">
        <f t="shared" si="33"/>
        <v>OK</v>
      </c>
      <c r="S570" t="str">
        <f t="shared" si="34"/>
        <v>OK</v>
      </c>
      <c r="T570" t="str">
        <f t="shared" si="35"/>
        <v>OK</v>
      </c>
    </row>
    <row r="571" spans="1:20">
      <c r="A571" s="82" t="s">
        <v>533</v>
      </c>
      <c r="B571" s="197" t="s">
        <v>730</v>
      </c>
      <c r="C571" s="197" t="s">
        <v>753</v>
      </c>
      <c r="D571" s="197" t="s">
        <v>753</v>
      </c>
      <c r="E571" s="197" t="s">
        <v>745</v>
      </c>
      <c r="F571" s="199">
        <v>-2686.4459999999999</v>
      </c>
      <c r="G571" s="197">
        <f>'Drop downs XTRA'!$F571*2</f>
        <v>-5372.8919999999998</v>
      </c>
      <c r="H571" s="200">
        <v>42058</v>
      </c>
      <c r="Q571" t="str">
        <f t="shared" si="32"/>
        <v>OK</v>
      </c>
      <c r="R571" t="str">
        <f t="shared" si="33"/>
        <v>OK</v>
      </c>
      <c r="S571" t="str">
        <f t="shared" si="34"/>
        <v>OK</v>
      </c>
      <c r="T571" t="str">
        <f t="shared" si="35"/>
        <v>OK</v>
      </c>
    </row>
    <row r="572" spans="1:20">
      <c r="A572" s="83" t="s">
        <v>760</v>
      </c>
      <c r="B572" s="194" t="s">
        <v>738</v>
      </c>
      <c r="C572" s="194" t="s">
        <v>753</v>
      </c>
      <c r="D572" s="194" t="s">
        <v>753</v>
      </c>
      <c r="E572" s="194" t="s">
        <v>745</v>
      </c>
      <c r="F572" s="195">
        <v>-8939.1490650000014</v>
      </c>
      <c r="G572" s="194">
        <f>'Drop downs XTRA'!$F572*2</f>
        <v>-17878.298130000003</v>
      </c>
      <c r="H572" s="196">
        <v>42689</v>
      </c>
      <c r="Q572" t="str">
        <f t="shared" si="32"/>
        <v>OK</v>
      </c>
      <c r="R572" t="str">
        <f t="shared" si="33"/>
        <v>OK</v>
      </c>
      <c r="S572" t="str">
        <f t="shared" si="34"/>
        <v>OK</v>
      </c>
      <c r="T572" t="str">
        <f t="shared" si="35"/>
        <v>OK</v>
      </c>
    </row>
    <row r="573" spans="1:20">
      <c r="A573" s="82" t="s">
        <v>39</v>
      </c>
      <c r="B573" s="197" t="s">
        <v>738</v>
      </c>
      <c r="C573" s="197" t="s">
        <v>753</v>
      </c>
      <c r="D573" s="197" t="s">
        <v>753</v>
      </c>
      <c r="E573" s="197" t="s">
        <v>745</v>
      </c>
      <c r="F573" s="199">
        <v>-4938.4282500000018</v>
      </c>
      <c r="G573" s="197">
        <f>'Drop downs XTRA'!$F573*2</f>
        <v>-9876.8565000000035</v>
      </c>
      <c r="H573" s="200">
        <v>42261</v>
      </c>
      <c r="Q573" t="str">
        <f t="shared" si="32"/>
        <v>OK</v>
      </c>
      <c r="R573" t="str">
        <f t="shared" si="33"/>
        <v>OK</v>
      </c>
      <c r="S573" t="str">
        <f t="shared" si="34"/>
        <v>OK</v>
      </c>
      <c r="T573" t="str">
        <f t="shared" si="35"/>
        <v>OK</v>
      </c>
    </row>
    <row r="574" spans="1:20">
      <c r="A574" s="83" t="s">
        <v>761</v>
      </c>
      <c r="B574" s="194" t="s">
        <v>738</v>
      </c>
      <c r="C574" s="194" t="s">
        <v>753</v>
      </c>
      <c r="D574" s="194" t="s">
        <v>753</v>
      </c>
      <c r="E574" s="194" t="s">
        <v>745</v>
      </c>
      <c r="F574" s="195">
        <v>-1529.28</v>
      </c>
      <c r="G574" s="194">
        <f>'Drop downs XTRA'!$F574*2</f>
        <v>-3058.56</v>
      </c>
      <c r="H574" s="196">
        <v>42142</v>
      </c>
      <c r="Q574" t="str">
        <f t="shared" si="32"/>
        <v>OK</v>
      </c>
      <c r="R574" t="str">
        <f t="shared" si="33"/>
        <v>OK</v>
      </c>
      <c r="S574" t="str">
        <f t="shared" si="34"/>
        <v>OK</v>
      </c>
      <c r="T574" t="str">
        <f t="shared" si="35"/>
        <v>OK</v>
      </c>
    </row>
    <row r="575" spans="1:20">
      <c r="A575" s="82" t="s">
        <v>309</v>
      </c>
      <c r="B575" s="197" t="s">
        <v>738</v>
      </c>
      <c r="C575" s="197" t="s">
        <v>753</v>
      </c>
      <c r="D575" s="197" t="s">
        <v>753</v>
      </c>
      <c r="E575" s="197" t="s">
        <v>745</v>
      </c>
      <c r="F575" s="199">
        <v>-2056.247856</v>
      </c>
      <c r="G575" s="197">
        <f>'Drop downs XTRA'!$F575*2</f>
        <v>-4112.4957119999999</v>
      </c>
      <c r="H575" s="200">
        <v>42527</v>
      </c>
      <c r="Q575" t="str">
        <f t="shared" si="32"/>
        <v>OK</v>
      </c>
      <c r="R575" t="str">
        <f t="shared" si="33"/>
        <v>OK</v>
      </c>
      <c r="S575" t="str">
        <f t="shared" si="34"/>
        <v>OK</v>
      </c>
      <c r="T575" t="str">
        <f t="shared" si="35"/>
        <v>OK</v>
      </c>
    </row>
    <row r="576" spans="1:20">
      <c r="A576" s="83" t="s">
        <v>601</v>
      </c>
      <c r="B576" s="194" t="s">
        <v>738</v>
      </c>
      <c r="C576" s="194" t="s">
        <v>753</v>
      </c>
      <c r="D576" s="194" t="s">
        <v>753</v>
      </c>
      <c r="E576" s="194" t="s">
        <v>745</v>
      </c>
      <c r="F576" s="195">
        <v>-1111.5899999999999</v>
      </c>
      <c r="G576" s="194">
        <f>'Drop downs XTRA'!$F576*2</f>
        <v>-2223.1799999999998</v>
      </c>
      <c r="H576" s="196">
        <v>42701</v>
      </c>
      <c r="Q576" t="str">
        <f t="shared" si="32"/>
        <v>OK</v>
      </c>
      <c r="R576" t="str">
        <f t="shared" si="33"/>
        <v>OK</v>
      </c>
      <c r="S576" t="str">
        <f t="shared" si="34"/>
        <v>OK</v>
      </c>
      <c r="T576" t="str">
        <f t="shared" si="35"/>
        <v>OK</v>
      </c>
    </row>
    <row r="577" spans="1:20">
      <c r="A577" s="82" t="s">
        <v>762</v>
      </c>
      <c r="B577" s="197" t="s">
        <v>738</v>
      </c>
      <c r="C577" s="197" t="s">
        <v>753</v>
      </c>
      <c r="D577" s="197" t="s">
        <v>753</v>
      </c>
      <c r="E577" s="197" t="s">
        <v>745</v>
      </c>
      <c r="F577" s="199">
        <v>-1213.6320000000001</v>
      </c>
      <c r="G577" s="197">
        <f>'Drop downs XTRA'!$F577*2</f>
        <v>-2427.2640000000001</v>
      </c>
      <c r="H577" s="200">
        <v>42681</v>
      </c>
      <c r="Q577" t="str">
        <f t="shared" si="32"/>
        <v>OK</v>
      </c>
      <c r="R577" t="str">
        <f t="shared" si="33"/>
        <v>OK</v>
      </c>
      <c r="S577" t="str">
        <f t="shared" si="34"/>
        <v>OK</v>
      </c>
      <c r="T577" t="str">
        <f t="shared" si="35"/>
        <v>OK</v>
      </c>
    </row>
    <row r="578" spans="1:20">
      <c r="A578" s="83" t="s">
        <v>763</v>
      </c>
      <c r="B578" s="194" t="s">
        <v>738</v>
      </c>
      <c r="C578" s="194" t="s">
        <v>753</v>
      </c>
      <c r="D578" s="194" t="s">
        <v>753</v>
      </c>
      <c r="E578" s="194" t="s">
        <v>745</v>
      </c>
      <c r="F578" s="195">
        <v>-1478.4128099999998</v>
      </c>
      <c r="G578" s="194">
        <f>'Drop downs XTRA'!$F578*2</f>
        <v>-2956.8256199999996</v>
      </c>
      <c r="H578" s="196">
        <v>42629</v>
      </c>
      <c r="Q578" t="str">
        <f t="shared" si="32"/>
        <v>OK</v>
      </c>
      <c r="R578" t="str">
        <f t="shared" si="33"/>
        <v>OK</v>
      </c>
      <c r="S578" t="str">
        <f t="shared" si="34"/>
        <v>OK</v>
      </c>
      <c r="T578" t="str">
        <f t="shared" si="35"/>
        <v>OK</v>
      </c>
    </row>
    <row r="579" spans="1:20">
      <c r="A579" s="82" t="s">
        <v>764</v>
      </c>
      <c r="B579" s="197" t="s">
        <v>738</v>
      </c>
      <c r="C579" s="197" t="s">
        <v>753</v>
      </c>
      <c r="D579" s="197" t="s">
        <v>753</v>
      </c>
      <c r="E579" s="197" t="s">
        <v>745</v>
      </c>
      <c r="F579" s="199">
        <v>-2141.5403414880002</v>
      </c>
      <c r="G579" s="197">
        <f>'Drop downs XTRA'!$F579*2</f>
        <v>-4283.0806829760004</v>
      </c>
      <c r="H579" s="200">
        <v>42929</v>
      </c>
      <c r="Q579" t="str">
        <f t="shared" si="32"/>
        <v>OK</v>
      </c>
      <c r="R579" t="str">
        <f t="shared" si="33"/>
        <v>OK</v>
      </c>
      <c r="S579" t="str">
        <f t="shared" si="34"/>
        <v>OK</v>
      </c>
      <c r="T579" t="str">
        <f t="shared" si="35"/>
        <v>OK</v>
      </c>
    </row>
    <row r="580" spans="1:20">
      <c r="A580" s="83" t="s">
        <v>533</v>
      </c>
      <c r="B580" s="194" t="s">
        <v>738</v>
      </c>
      <c r="C580" s="194" t="s">
        <v>753</v>
      </c>
      <c r="D580" s="194" t="s">
        <v>753</v>
      </c>
      <c r="E580" s="194" t="s">
        <v>745</v>
      </c>
      <c r="F580" s="195">
        <v>-1527.6959999999999</v>
      </c>
      <c r="G580" s="194">
        <f>'Drop downs XTRA'!$F580*2</f>
        <v>-3055.3919999999998</v>
      </c>
      <c r="H580" s="196">
        <v>42440</v>
      </c>
      <c r="Q580" t="str">
        <f t="shared" ref="Q580:Q643" si="36">IF(COUNTA(A580:H580)=8,"OK",$Q$3)</f>
        <v>OK</v>
      </c>
      <c r="R580" t="str">
        <f t="shared" ref="R580:R643" si="37">IF(AND(D580="Gov",C580="HP"),$R$3,"OK")</f>
        <v>OK</v>
      </c>
      <c r="S580" t="str">
        <f t="shared" ref="S580:S643" si="38">IF(G580=F580*2,"OK",$S$3)</f>
        <v>OK</v>
      </c>
      <c r="T580" t="str">
        <f t="shared" ref="T580:T643" si="39">IF(AND(E580="Income",F580&lt;=0),$T$3,"OK")</f>
        <v>OK</v>
      </c>
    </row>
    <row r="581" spans="1:20">
      <c r="A581" s="82" t="s">
        <v>760</v>
      </c>
      <c r="B581" s="197" t="s">
        <v>748</v>
      </c>
      <c r="C581" s="197" t="s">
        <v>753</v>
      </c>
      <c r="D581" s="197" t="s">
        <v>753</v>
      </c>
      <c r="E581" s="197" t="s">
        <v>745</v>
      </c>
      <c r="F581" s="199">
        <v>-10314.877320000003</v>
      </c>
      <c r="G581" s="197">
        <f>'Drop downs XTRA'!$F581*2</f>
        <v>-20629.754640000006</v>
      </c>
      <c r="H581" s="200">
        <v>42995</v>
      </c>
      <c r="Q581" t="str">
        <f t="shared" si="36"/>
        <v>OK</v>
      </c>
      <c r="R581" t="str">
        <f t="shared" si="37"/>
        <v>OK</v>
      </c>
      <c r="S581" t="str">
        <f t="shared" si="38"/>
        <v>OK</v>
      </c>
      <c r="T581" t="str">
        <f t="shared" si="39"/>
        <v>OK</v>
      </c>
    </row>
    <row r="582" spans="1:20">
      <c r="A582" s="83" t="s">
        <v>39</v>
      </c>
      <c r="B582" s="194" t="s">
        <v>748</v>
      </c>
      <c r="C582" s="194" t="s">
        <v>753</v>
      </c>
      <c r="D582" s="194" t="s">
        <v>753</v>
      </c>
      <c r="E582" s="194" t="s">
        <v>745</v>
      </c>
      <c r="F582" s="195">
        <v>-3414.2220000000007</v>
      </c>
      <c r="G582" s="194">
        <f>'Drop downs XTRA'!$F582*2</f>
        <v>-6828.4440000000013</v>
      </c>
      <c r="H582" s="196">
        <v>42779</v>
      </c>
      <c r="Q582" t="str">
        <f t="shared" si="36"/>
        <v>OK</v>
      </c>
      <c r="R582" t="str">
        <f t="shared" si="37"/>
        <v>OK</v>
      </c>
      <c r="S582" t="str">
        <f t="shared" si="38"/>
        <v>OK</v>
      </c>
      <c r="T582" t="str">
        <f t="shared" si="39"/>
        <v>OK</v>
      </c>
    </row>
    <row r="583" spans="1:20">
      <c r="A583" s="82" t="s">
        <v>761</v>
      </c>
      <c r="B583" s="197" t="s">
        <v>748</v>
      </c>
      <c r="C583" s="197" t="s">
        <v>753</v>
      </c>
      <c r="D583" s="197" t="s">
        <v>753</v>
      </c>
      <c r="E583" s="197" t="s">
        <v>745</v>
      </c>
      <c r="F583" s="199">
        <v>-1095.9839999999999</v>
      </c>
      <c r="G583" s="197">
        <f>'Drop downs XTRA'!$F583*2</f>
        <v>-2191.9679999999998</v>
      </c>
      <c r="H583" s="200">
        <v>42491</v>
      </c>
      <c r="Q583" t="str">
        <f t="shared" si="36"/>
        <v>OK</v>
      </c>
      <c r="R583" t="str">
        <f t="shared" si="37"/>
        <v>OK</v>
      </c>
      <c r="S583" t="str">
        <f t="shared" si="38"/>
        <v>OK</v>
      </c>
      <c r="T583" t="str">
        <f t="shared" si="39"/>
        <v>OK</v>
      </c>
    </row>
    <row r="584" spans="1:20">
      <c r="A584" s="83" t="s">
        <v>309</v>
      </c>
      <c r="B584" s="194" t="s">
        <v>748</v>
      </c>
      <c r="C584" s="194" t="s">
        <v>753</v>
      </c>
      <c r="D584" s="194" t="s">
        <v>753</v>
      </c>
      <c r="E584" s="194" t="s">
        <v>745</v>
      </c>
      <c r="F584" s="195">
        <v>-1637.0827200000001</v>
      </c>
      <c r="G584" s="194">
        <f>'Drop downs XTRA'!$F584*2</f>
        <v>-3274.1654400000002</v>
      </c>
      <c r="H584" s="196">
        <v>42251</v>
      </c>
      <c r="Q584" t="str">
        <f t="shared" si="36"/>
        <v>OK</v>
      </c>
      <c r="R584" t="str">
        <f t="shared" si="37"/>
        <v>OK</v>
      </c>
      <c r="S584" t="str">
        <f t="shared" si="38"/>
        <v>OK</v>
      </c>
      <c r="T584" t="str">
        <f t="shared" si="39"/>
        <v>OK</v>
      </c>
    </row>
    <row r="585" spans="1:20">
      <c r="A585" s="82" t="s">
        <v>601</v>
      </c>
      <c r="B585" s="197" t="s">
        <v>748</v>
      </c>
      <c r="C585" s="197" t="s">
        <v>753</v>
      </c>
      <c r="D585" s="197" t="s">
        <v>753</v>
      </c>
      <c r="E585" s="197" t="s">
        <v>745</v>
      </c>
      <c r="F585" s="199">
        <v>-913.43700000000001</v>
      </c>
      <c r="G585" s="197">
        <f>'Drop downs XTRA'!$F585*2</f>
        <v>-1826.874</v>
      </c>
      <c r="H585" s="200">
        <v>42817</v>
      </c>
      <c r="Q585" t="str">
        <f t="shared" si="36"/>
        <v>OK</v>
      </c>
      <c r="R585" t="str">
        <f t="shared" si="37"/>
        <v>OK</v>
      </c>
      <c r="S585" t="str">
        <f t="shared" si="38"/>
        <v>OK</v>
      </c>
      <c r="T585" t="str">
        <f t="shared" si="39"/>
        <v>OK</v>
      </c>
    </row>
    <row r="586" spans="1:20">
      <c r="A586" s="83" t="s">
        <v>762</v>
      </c>
      <c r="B586" s="194" t="s">
        <v>748</v>
      </c>
      <c r="C586" s="194" t="s">
        <v>753</v>
      </c>
      <c r="D586" s="194" t="s">
        <v>753</v>
      </c>
      <c r="E586" s="194" t="s">
        <v>745</v>
      </c>
      <c r="F586" s="195">
        <v>-924.67200000000003</v>
      </c>
      <c r="G586" s="194">
        <f>'Drop downs XTRA'!$F586*2</f>
        <v>-1849.3440000000001</v>
      </c>
      <c r="H586" s="196">
        <v>42391</v>
      </c>
      <c r="Q586" t="str">
        <f t="shared" si="36"/>
        <v>OK</v>
      </c>
      <c r="R586" t="str">
        <f t="shared" si="37"/>
        <v>OK</v>
      </c>
      <c r="S586" t="str">
        <f t="shared" si="38"/>
        <v>OK</v>
      </c>
      <c r="T586" t="str">
        <f t="shared" si="39"/>
        <v>OK</v>
      </c>
    </row>
    <row r="587" spans="1:20">
      <c r="A587" s="82" t="s">
        <v>763</v>
      </c>
      <c r="B587" s="197" t="s">
        <v>748</v>
      </c>
      <c r="C587" s="197" t="s">
        <v>753</v>
      </c>
      <c r="D587" s="197" t="s">
        <v>753</v>
      </c>
      <c r="E587" s="197" t="s">
        <v>745</v>
      </c>
      <c r="F587" s="199">
        <v>-2199.8822400000004</v>
      </c>
      <c r="G587" s="197">
        <f>'Drop downs XTRA'!$F587*2</f>
        <v>-4399.7644800000007</v>
      </c>
      <c r="H587" s="200">
        <v>42858</v>
      </c>
      <c r="Q587" t="str">
        <f t="shared" si="36"/>
        <v>OK</v>
      </c>
      <c r="R587" t="str">
        <f t="shared" si="37"/>
        <v>OK</v>
      </c>
      <c r="S587" t="str">
        <f t="shared" si="38"/>
        <v>OK</v>
      </c>
      <c r="T587" t="str">
        <f t="shared" si="39"/>
        <v>OK</v>
      </c>
    </row>
    <row r="588" spans="1:20">
      <c r="A588" s="83" t="s">
        <v>764</v>
      </c>
      <c r="B588" s="194" t="s">
        <v>748</v>
      </c>
      <c r="C588" s="194" t="s">
        <v>753</v>
      </c>
      <c r="D588" s="194" t="s">
        <v>753</v>
      </c>
      <c r="E588" s="194" t="s">
        <v>745</v>
      </c>
      <c r="F588" s="195">
        <v>-1148.7469230720001</v>
      </c>
      <c r="G588" s="194">
        <f>'Drop downs XTRA'!$F588*2</f>
        <v>-2297.4938461440001</v>
      </c>
      <c r="H588" s="196">
        <v>42404</v>
      </c>
      <c r="Q588" t="str">
        <f t="shared" si="36"/>
        <v>OK</v>
      </c>
      <c r="R588" t="str">
        <f t="shared" si="37"/>
        <v>OK</v>
      </c>
      <c r="S588" t="str">
        <f t="shared" si="38"/>
        <v>OK</v>
      </c>
      <c r="T588" t="str">
        <f t="shared" si="39"/>
        <v>OK</v>
      </c>
    </row>
    <row r="589" spans="1:20">
      <c r="A589" s="82" t="s">
        <v>533</v>
      </c>
      <c r="B589" s="197" t="s">
        <v>748</v>
      </c>
      <c r="C589" s="197" t="s">
        <v>753</v>
      </c>
      <c r="D589" s="197" t="s">
        <v>753</v>
      </c>
      <c r="E589" s="197" t="s">
        <v>745</v>
      </c>
      <c r="F589" s="199">
        <v>-2188.62</v>
      </c>
      <c r="G589" s="197">
        <f>'Drop downs XTRA'!$F589*2</f>
        <v>-4377.24</v>
      </c>
      <c r="H589" s="200">
        <v>42198</v>
      </c>
      <c r="Q589" t="str">
        <f t="shared" si="36"/>
        <v>OK</v>
      </c>
      <c r="R589" t="str">
        <f t="shared" si="37"/>
        <v>OK</v>
      </c>
      <c r="S589" t="str">
        <f t="shared" si="38"/>
        <v>OK</v>
      </c>
      <c r="T589" t="str">
        <f t="shared" si="39"/>
        <v>OK</v>
      </c>
    </row>
    <row r="590" spans="1:20">
      <c r="A590" s="83" t="s">
        <v>760</v>
      </c>
      <c r="B590" s="194" t="s">
        <v>744</v>
      </c>
      <c r="C590" s="194" t="s">
        <v>753</v>
      </c>
      <c r="D590" s="194" t="s">
        <v>753</v>
      </c>
      <c r="E590" s="194" t="s">
        <v>745</v>
      </c>
      <c r="F590" s="195">
        <v>-6513.9106725000011</v>
      </c>
      <c r="G590" s="194">
        <f>'Drop downs XTRA'!$F590*2</f>
        <v>-13027.821345000002</v>
      </c>
      <c r="H590" s="196">
        <v>42190</v>
      </c>
      <c r="Q590" t="str">
        <f t="shared" si="36"/>
        <v>OK</v>
      </c>
      <c r="R590" t="str">
        <f t="shared" si="37"/>
        <v>OK</v>
      </c>
      <c r="S590" t="str">
        <f t="shared" si="38"/>
        <v>OK</v>
      </c>
      <c r="T590" t="str">
        <f t="shared" si="39"/>
        <v>OK</v>
      </c>
    </row>
    <row r="591" spans="1:20">
      <c r="A591" s="82" t="s">
        <v>39</v>
      </c>
      <c r="B591" s="197" t="s">
        <v>744</v>
      </c>
      <c r="C591" s="197" t="s">
        <v>753</v>
      </c>
      <c r="D591" s="197" t="s">
        <v>753</v>
      </c>
      <c r="E591" s="197" t="s">
        <v>745</v>
      </c>
      <c r="F591" s="199">
        <v>-2194.8570000000004</v>
      </c>
      <c r="G591" s="197">
        <f>'Drop downs XTRA'!$F591*2</f>
        <v>-4389.7140000000009</v>
      </c>
      <c r="H591" s="200">
        <v>42102</v>
      </c>
      <c r="Q591" t="str">
        <f t="shared" si="36"/>
        <v>OK</v>
      </c>
      <c r="R591" t="str">
        <f t="shared" si="37"/>
        <v>OK</v>
      </c>
      <c r="S591" t="str">
        <f t="shared" si="38"/>
        <v>OK</v>
      </c>
      <c r="T591" t="str">
        <f t="shared" si="39"/>
        <v>OK</v>
      </c>
    </row>
    <row r="592" spans="1:20">
      <c r="A592" s="83" t="s">
        <v>761</v>
      </c>
      <c r="B592" s="194" t="s">
        <v>744</v>
      </c>
      <c r="C592" s="194" t="s">
        <v>753</v>
      </c>
      <c r="D592" s="194" t="s">
        <v>753</v>
      </c>
      <c r="E592" s="194" t="s">
        <v>745</v>
      </c>
      <c r="F592" s="195">
        <v>-1338.12</v>
      </c>
      <c r="G592" s="194">
        <f>'Drop downs XTRA'!$F592*2</f>
        <v>-2676.24</v>
      </c>
      <c r="H592" s="196">
        <v>42623</v>
      </c>
      <c r="Q592" t="str">
        <f t="shared" si="36"/>
        <v>OK</v>
      </c>
      <c r="R592" t="str">
        <f t="shared" si="37"/>
        <v>OK</v>
      </c>
      <c r="S592" t="str">
        <f t="shared" si="38"/>
        <v>OK</v>
      </c>
      <c r="T592" t="str">
        <f t="shared" si="39"/>
        <v>OK</v>
      </c>
    </row>
    <row r="593" spans="1:20">
      <c r="A593" s="82" t="s">
        <v>309</v>
      </c>
      <c r="B593" s="197" t="s">
        <v>744</v>
      </c>
      <c r="C593" s="197" t="s">
        <v>753</v>
      </c>
      <c r="D593" s="197" t="s">
        <v>753</v>
      </c>
      <c r="E593" s="197" t="s">
        <v>745</v>
      </c>
      <c r="F593" s="199">
        <v>-1561.5250559999997</v>
      </c>
      <c r="G593" s="197">
        <f>'Drop downs XTRA'!$F593*2</f>
        <v>-3123.0501119999994</v>
      </c>
      <c r="H593" s="200">
        <v>42983</v>
      </c>
      <c r="Q593" t="str">
        <f t="shared" si="36"/>
        <v>OK</v>
      </c>
      <c r="R593" t="str">
        <f t="shared" si="37"/>
        <v>OK</v>
      </c>
      <c r="S593" t="str">
        <f t="shared" si="38"/>
        <v>OK</v>
      </c>
      <c r="T593" t="str">
        <f t="shared" si="39"/>
        <v>OK</v>
      </c>
    </row>
    <row r="594" spans="1:20">
      <c r="A594" s="83" t="s">
        <v>601</v>
      </c>
      <c r="B594" s="194" t="s">
        <v>744</v>
      </c>
      <c r="C594" s="194" t="s">
        <v>753</v>
      </c>
      <c r="D594" s="194" t="s">
        <v>753</v>
      </c>
      <c r="E594" s="194" t="s">
        <v>745</v>
      </c>
      <c r="F594" s="195">
        <v>-1463.4067500000001</v>
      </c>
      <c r="G594" s="194">
        <f>'Drop downs XTRA'!$F594*2</f>
        <v>-2926.8135000000002</v>
      </c>
      <c r="H594" s="196">
        <v>42919</v>
      </c>
      <c r="Q594" t="str">
        <f t="shared" si="36"/>
        <v>OK</v>
      </c>
      <c r="R594" t="str">
        <f t="shared" si="37"/>
        <v>OK</v>
      </c>
      <c r="S594" t="str">
        <f t="shared" si="38"/>
        <v>OK</v>
      </c>
      <c r="T594" t="str">
        <f t="shared" si="39"/>
        <v>OK</v>
      </c>
    </row>
    <row r="595" spans="1:20">
      <c r="A595" s="82" t="s">
        <v>762</v>
      </c>
      <c r="B595" s="197" t="s">
        <v>744</v>
      </c>
      <c r="C595" s="197" t="s">
        <v>753</v>
      </c>
      <c r="D595" s="197" t="s">
        <v>753</v>
      </c>
      <c r="E595" s="197" t="s">
        <v>745</v>
      </c>
      <c r="F595" s="199">
        <v>-1436.5440000000001</v>
      </c>
      <c r="G595" s="197">
        <f>'Drop downs XTRA'!$F595*2</f>
        <v>-2873.0880000000002</v>
      </c>
      <c r="H595" s="200">
        <v>42607</v>
      </c>
      <c r="Q595" t="str">
        <f t="shared" si="36"/>
        <v>OK</v>
      </c>
      <c r="R595" t="str">
        <f t="shared" si="37"/>
        <v>OK</v>
      </c>
      <c r="S595" t="str">
        <f t="shared" si="38"/>
        <v>OK</v>
      </c>
      <c r="T595" t="str">
        <f t="shared" si="39"/>
        <v>OK</v>
      </c>
    </row>
    <row r="596" spans="1:20">
      <c r="A596" s="83" t="s">
        <v>763</v>
      </c>
      <c r="B596" s="194" t="s">
        <v>744</v>
      </c>
      <c r="C596" s="194" t="s">
        <v>753</v>
      </c>
      <c r="D596" s="194" t="s">
        <v>753</v>
      </c>
      <c r="E596" s="194" t="s">
        <v>745</v>
      </c>
      <c r="F596" s="195">
        <v>-1708.8132599999999</v>
      </c>
      <c r="G596" s="194">
        <f>'Drop downs XTRA'!$F596*2</f>
        <v>-3417.6265199999998</v>
      </c>
      <c r="H596" s="196">
        <v>42369</v>
      </c>
      <c r="Q596" t="str">
        <f t="shared" si="36"/>
        <v>OK</v>
      </c>
      <c r="R596" t="str">
        <f t="shared" si="37"/>
        <v>OK</v>
      </c>
      <c r="S596" t="str">
        <f t="shared" si="38"/>
        <v>OK</v>
      </c>
      <c r="T596" t="str">
        <f t="shared" si="39"/>
        <v>OK</v>
      </c>
    </row>
    <row r="597" spans="1:20">
      <c r="A597" s="82" t="s">
        <v>764</v>
      </c>
      <c r="B597" s="197" t="s">
        <v>744</v>
      </c>
      <c r="C597" s="197" t="s">
        <v>753</v>
      </c>
      <c r="D597" s="197" t="s">
        <v>753</v>
      </c>
      <c r="E597" s="197" t="s">
        <v>745</v>
      </c>
      <c r="F597" s="199">
        <v>-1276.6933383119999</v>
      </c>
      <c r="G597" s="197">
        <f>'Drop downs XTRA'!$F597*2</f>
        <v>-2553.3866766239998</v>
      </c>
      <c r="H597" s="200">
        <v>42796</v>
      </c>
      <c r="Q597" t="str">
        <f t="shared" si="36"/>
        <v>OK</v>
      </c>
      <c r="R597" t="str">
        <f t="shared" si="37"/>
        <v>OK</v>
      </c>
      <c r="S597" t="str">
        <f t="shared" si="38"/>
        <v>OK</v>
      </c>
      <c r="T597" t="str">
        <f t="shared" si="39"/>
        <v>OK</v>
      </c>
    </row>
    <row r="598" spans="1:20">
      <c r="A598" s="83" t="s">
        <v>533</v>
      </c>
      <c r="B598" s="194" t="s">
        <v>744</v>
      </c>
      <c r="C598" s="194" t="s">
        <v>753</v>
      </c>
      <c r="D598" s="194" t="s">
        <v>753</v>
      </c>
      <c r="E598" s="194" t="s">
        <v>745</v>
      </c>
      <c r="F598" s="195">
        <v>-1438.2359999999999</v>
      </c>
      <c r="G598" s="194">
        <f>'Drop downs XTRA'!$F598*2</f>
        <v>-2876.4719999999998</v>
      </c>
      <c r="H598" s="196">
        <v>42363</v>
      </c>
      <c r="Q598" t="str">
        <f t="shared" si="36"/>
        <v>OK</v>
      </c>
      <c r="R598" t="str">
        <f t="shared" si="37"/>
        <v>OK</v>
      </c>
      <c r="S598" t="str">
        <f t="shared" si="38"/>
        <v>OK</v>
      </c>
      <c r="T598" t="str">
        <f t="shared" si="39"/>
        <v>OK</v>
      </c>
    </row>
    <row r="599" spans="1:20">
      <c r="A599" s="82" t="s">
        <v>729</v>
      </c>
      <c r="B599" s="197" t="s">
        <v>730</v>
      </c>
      <c r="C599" s="197" t="s">
        <v>731</v>
      </c>
      <c r="D599" s="197" t="s">
        <v>755</v>
      </c>
      <c r="E599" s="197" t="s">
        <v>28</v>
      </c>
      <c r="F599" s="199">
        <v>27288.359351426239</v>
      </c>
      <c r="G599" s="197">
        <f>'Drop downs XTRA'!$F599*2</f>
        <v>54576.718702852479</v>
      </c>
      <c r="H599" s="200">
        <v>42460</v>
      </c>
      <c r="Q599" t="str">
        <f t="shared" si="36"/>
        <v>OK</v>
      </c>
      <c r="R599" t="str">
        <f t="shared" si="37"/>
        <v>OK</v>
      </c>
      <c r="S599" t="str">
        <f t="shared" si="38"/>
        <v>OK</v>
      </c>
      <c r="T599" t="str">
        <f t="shared" si="39"/>
        <v>OK</v>
      </c>
    </row>
    <row r="600" spans="1:20">
      <c r="A600" s="83" t="s">
        <v>735</v>
      </c>
      <c r="B600" s="194" t="s">
        <v>730</v>
      </c>
      <c r="C600" s="194" t="s">
        <v>504</v>
      </c>
      <c r="D600" s="194" t="s">
        <v>754</v>
      </c>
      <c r="E600" s="194" t="s">
        <v>28</v>
      </c>
      <c r="F600" s="195">
        <v>3280.6029441312003</v>
      </c>
      <c r="G600" s="194">
        <f>'Drop downs XTRA'!$F600*2</f>
        <v>6561.2058882624005</v>
      </c>
      <c r="H600" s="196">
        <v>42680</v>
      </c>
      <c r="Q600" t="str">
        <f t="shared" si="36"/>
        <v>OK</v>
      </c>
      <c r="R600" t="str">
        <f t="shared" si="37"/>
        <v>OK</v>
      </c>
      <c r="S600" t="str">
        <f t="shared" si="38"/>
        <v>OK</v>
      </c>
      <c r="T600" t="str">
        <f t="shared" si="39"/>
        <v>OK</v>
      </c>
    </row>
    <row r="601" spans="1:20">
      <c r="A601" s="82" t="s">
        <v>741</v>
      </c>
      <c r="B601" s="197" t="s">
        <v>730</v>
      </c>
      <c r="C601" s="197" t="s">
        <v>504</v>
      </c>
      <c r="D601" s="197" t="s">
        <v>754</v>
      </c>
      <c r="E601" s="197" t="s">
        <v>28</v>
      </c>
      <c r="F601" s="199">
        <v>7332.7568095272945</v>
      </c>
      <c r="G601" s="197">
        <f>'Drop downs XTRA'!$F601*2</f>
        <v>14665.513619054589</v>
      </c>
      <c r="H601" s="200">
        <v>42451</v>
      </c>
      <c r="Q601" t="str">
        <f t="shared" si="36"/>
        <v>OK</v>
      </c>
      <c r="R601" t="str">
        <f t="shared" si="37"/>
        <v>OK</v>
      </c>
      <c r="S601" t="str">
        <f t="shared" si="38"/>
        <v>OK</v>
      </c>
      <c r="T601" t="str">
        <f t="shared" si="39"/>
        <v>OK</v>
      </c>
    </row>
    <row r="602" spans="1:20">
      <c r="A602" s="83" t="s">
        <v>746</v>
      </c>
      <c r="B602" s="194" t="s">
        <v>730</v>
      </c>
      <c r="C602" s="194" t="s">
        <v>734</v>
      </c>
      <c r="D602" s="194" t="s">
        <v>494</v>
      </c>
      <c r="E602" s="194" t="s">
        <v>28</v>
      </c>
      <c r="F602" s="195">
        <v>12798.184437514768</v>
      </c>
      <c r="G602" s="194">
        <f>'Drop downs XTRA'!$F602*2</f>
        <v>25596.368875029537</v>
      </c>
      <c r="H602" s="196">
        <v>42348</v>
      </c>
      <c r="Q602" t="str">
        <f t="shared" si="36"/>
        <v>OK</v>
      </c>
      <c r="R602" t="str">
        <f t="shared" si="37"/>
        <v>OK</v>
      </c>
      <c r="S602" t="str">
        <f t="shared" si="38"/>
        <v>OK</v>
      </c>
      <c r="T602" t="str">
        <f t="shared" si="39"/>
        <v>OK</v>
      </c>
    </row>
    <row r="603" spans="1:20">
      <c r="A603" s="82" t="s">
        <v>729</v>
      </c>
      <c r="B603" s="197" t="s">
        <v>738</v>
      </c>
      <c r="C603" s="197" t="s">
        <v>731</v>
      </c>
      <c r="D603" s="197" t="s">
        <v>754</v>
      </c>
      <c r="E603" s="197" t="s">
        <v>28</v>
      </c>
      <c r="F603" s="199">
        <v>20892.058754489994</v>
      </c>
      <c r="G603" s="197">
        <f>'Drop downs XTRA'!$F603*2</f>
        <v>41784.117508979987</v>
      </c>
      <c r="H603" s="200">
        <v>42219</v>
      </c>
      <c r="Q603" t="str">
        <f t="shared" si="36"/>
        <v>OK</v>
      </c>
      <c r="R603" t="str">
        <f t="shared" si="37"/>
        <v>OK</v>
      </c>
      <c r="S603" t="str">
        <f t="shared" si="38"/>
        <v>OK</v>
      </c>
      <c r="T603" t="str">
        <f t="shared" si="39"/>
        <v>OK</v>
      </c>
    </row>
    <row r="604" spans="1:20">
      <c r="A604" s="83" t="s">
        <v>735</v>
      </c>
      <c r="B604" s="194" t="s">
        <v>738</v>
      </c>
      <c r="C604" s="194" t="s">
        <v>731</v>
      </c>
      <c r="D604" s="194" t="s">
        <v>755</v>
      </c>
      <c r="E604" s="194" t="s">
        <v>28</v>
      </c>
      <c r="F604" s="195">
        <v>4467.6696289352394</v>
      </c>
      <c r="G604" s="194">
        <f>'Drop downs XTRA'!$F604*2</f>
        <v>8935.3392578704788</v>
      </c>
      <c r="H604" s="196">
        <v>42849</v>
      </c>
      <c r="Q604" t="str">
        <f t="shared" si="36"/>
        <v>OK</v>
      </c>
      <c r="R604" t="str">
        <f t="shared" si="37"/>
        <v>OK</v>
      </c>
      <c r="S604" t="str">
        <f t="shared" si="38"/>
        <v>OK</v>
      </c>
      <c r="T604" t="str">
        <f t="shared" si="39"/>
        <v>OK</v>
      </c>
    </row>
    <row r="605" spans="1:20">
      <c r="A605" s="82" t="s">
        <v>741</v>
      </c>
      <c r="B605" s="197" t="s">
        <v>738</v>
      </c>
      <c r="C605" s="197" t="s">
        <v>734</v>
      </c>
      <c r="D605" s="197" t="s">
        <v>491</v>
      </c>
      <c r="E605" s="197" t="s">
        <v>28</v>
      </c>
      <c r="F605" s="199">
        <v>8361.9768469248011</v>
      </c>
      <c r="G605" s="197">
        <f>'Drop downs XTRA'!$F605*2</f>
        <v>16723.953693849602</v>
      </c>
      <c r="H605" s="200">
        <v>42967</v>
      </c>
      <c r="Q605" t="str">
        <f t="shared" si="36"/>
        <v>OK</v>
      </c>
      <c r="R605" t="str">
        <f t="shared" si="37"/>
        <v>OK</v>
      </c>
      <c r="S605" t="str">
        <f t="shared" si="38"/>
        <v>OK</v>
      </c>
      <c r="T605" t="str">
        <f t="shared" si="39"/>
        <v>OK</v>
      </c>
    </row>
    <row r="606" spans="1:20">
      <c r="A606" s="83" t="s">
        <v>746</v>
      </c>
      <c r="B606" s="194" t="s">
        <v>738</v>
      </c>
      <c r="C606" s="194" t="s">
        <v>734</v>
      </c>
      <c r="D606" s="194" t="s">
        <v>751</v>
      </c>
      <c r="E606" s="194" t="s">
        <v>28</v>
      </c>
      <c r="F606" s="195">
        <v>12086.478690393786</v>
      </c>
      <c r="G606" s="194">
        <f>'Drop downs XTRA'!$F606*2</f>
        <v>24172.957380787571</v>
      </c>
      <c r="H606" s="196">
        <v>42736</v>
      </c>
      <c r="Q606" t="str">
        <f t="shared" si="36"/>
        <v>OK</v>
      </c>
      <c r="R606" t="str">
        <f t="shared" si="37"/>
        <v>OK</v>
      </c>
      <c r="S606" t="str">
        <f t="shared" si="38"/>
        <v>OK</v>
      </c>
      <c r="T606" t="str">
        <f t="shared" si="39"/>
        <v>OK</v>
      </c>
    </row>
    <row r="607" spans="1:20">
      <c r="A607" s="82" t="s">
        <v>729</v>
      </c>
      <c r="B607" s="197" t="s">
        <v>744</v>
      </c>
      <c r="C607" s="197" t="s">
        <v>504</v>
      </c>
      <c r="D607" s="197" t="s">
        <v>755</v>
      </c>
      <c r="E607" s="197" t="s">
        <v>28</v>
      </c>
      <c r="F607" s="199">
        <v>20586.093465608992</v>
      </c>
      <c r="G607" s="197">
        <f>'Drop downs XTRA'!$F607*2</f>
        <v>41172.186931217984</v>
      </c>
      <c r="H607" s="200">
        <v>42067</v>
      </c>
      <c r="Q607" t="str">
        <f t="shared" si="36"/>
        <v>OK</v>
      </c>
      <c r="R607" t="str">
        <f t="shared" si="37"/>
        <v>OK</v>
      </c>
      <c r="S607" t="str">
        <f t="shared" si="38"/>
        <v>OK</v>
      </c>
      <c r="T607" t="str">
        <f t="shared" si="39"/>
        <v>OK</v>
      </c>
    </row>
    <row r="608" spans="1:20">
      <c r="A608" s="83" t="s">
        <v>735</v>
      </c>
      <c r="B608" s="194" t="s">
        <v>744</v>
      </c>
      <c r="C608" s="194" t="s">
        <v>504</v>
      </c>
      <c r="D608" s="194" t="s">
        <v>751</v>
      </c>
      <c r="E608" s="194" t="s">
        <v>28</v>
      </c>
      <c r="F608" s="195">
        <v>5392.5933220064098</v>
      </c>
      <c r="G608" s="194">
        <f>'Drop downs XTRA'!$F608*2</f>
        <v>10785.18664401282</v>
      </c>
      <c r="H608" s="196">
        <v>42969</v>
      </c>
      <c r="Q608" t="str">
        <f t="shared" si="36"/>
        <v>OK</v>
      </c>
      <c r="R608" t="str">
        <f t="shared" si="37"/>
        <v>OK</v>
      </c>
      <c r="S608" t="str">
        <f t="shared" si="38"/>
        <v>OK</v>
      </c>
      <c r="T608" t="str">
        <f t="shared" si="39"/>
        <v>OK</v>
      </c>
    </row>
    <row r="609" spans="1:20">
      <c r="A609" s="82" t="s">
        <v>741</v>
      </c>
      <c r="B609" s="197" t="s">
        <v>744</v>
      </c>
      <c r="C609" s="197" t="s">
        <v>734</v>
      </c>
      <c r="D609" s="197" t="s">
        <v>491</v>
      </c>
      <c r="E609" s="197" t="s">
        <v>28</v>
      </c>
      <c r="F609" s="199">
        <v>8227.8943910442704</v>
      </c>
      <c r="G609" s="197">
        <f>'Drop downs XTRA'!$F609*2</f>
        <v>16455.788782088541</v>
      </c>
      <c r="H609" s="200">
        <v>42813</v>
      </c>
      <c r="Q609" t="str">
        <f t="shared" si="36"/>
        <v>OK</v>
      </c>
      <c r="R609" t="str">
        <f t="shared" si="37"/>
        <v>OK</v>
      </c>
      <c r="S609" t="str">
        <f t="shared" si="38"/>
        <v>OK</v>
      </c>
      <c r="T609" t="str">
        <f t="shared" si="39"/>
        <v>OK</v>
      </c>
    </row>
    <row r="610" spans="1:20">
      <c r="A610" s="83" t="s">
        <v>746</v>
      </c>
      <c r="B610" s="194" t="s">
        <v>744</v>
      </c>
      <c r="C610" s="194" t="s">
        <v>743</v>
      </c>
      <c r="D610" s="194" t="s">
        <v>752</v>
      </c>
      <c r="E610" s="194" t="s">
        <v>28</v>
      </c>
      <c r="F610" s="195">
        <v>11336.843221335546</v>
      </c>
      <c r="G610" s="194">
        <f>'Drop downs XTRA'!$F610*2</f>
        <v>22673.686442671093</v>
      </c>
      <c r="H610" s="196">
        <v>42854</v>
      </c>
      <c r="Q610" t="str">
        <f t="shared" si="36"/>
        <v>OK</v>
      </c>
      <c r="R610" t="str">
        <f t="shared" si="37"/>
        <v>OK</v>
      </c>
      <c r="S610" t="str">
        <f t="shared" si="38"/>
        <v>OK</v>
      </c>
      <c r="T610" t="str">
        <f t="shared" si="39"/>
        <v>OK</v>
      </c>
    </row>
    <row r="611" spans="1:20">
      <c r="A611" s="82" t="s">
        <v>729</v>
      </c>
      <c r="B611" s="197" t="s">
        <v>748</v>
      </c>
      <c r="C611" s="197" t="s">
        <v>502</v>
      </c>
      <c r="D611" s="197" t="s">
        <v>754</v>
      </c>
      <c r="E611" s="197" t="s">
        <v>28</v>
      </c>
      <c r="F611" s="199">
        <v>11146.356306508493</v>
      </c>
      <c r="G611" s="197">
        <f>'Drop downs XTRA'!$F611*2</f>
        <v>22292.712613016985</v>
      </c>
      <c r="H611" s="200">
        <v>42991</v>
      </c>
      <c r="Q611" t="str">
        <f t="shared" si="36"/>
        <v>OK</v>
      </c>
      <c r="R611" t="str">
        <f t="shared" si="37"/>
        <v>OK</v>
      </c>
      <c r="S611" t="str">
        <f t="shared" si="38"/>
        <v>OK</v>
      </c>
      <c r="T611" t="str">
        <f t="shared" si="39"/>
        <v>OK</v>
      </c>
    </row>
    <row r="612" spans="1:20">
      <c r="A612" s="83" t="s">
        <v>735</v>
      </c>
      <c r="B612" s="194" t="s">
        <v>748</v>
      </c>
      <c r="C612" s="194" t="s">
        <v>734</v>
      </c>
      <c r="D612" s="194" t="s">
        <v>752</v>
      </c>
      <c r="E612" s="194" t="s">
        <v>28</v>
      </c>
      <c r="F612" s="195">
        <v>6205.9558140134113</v>
      </c>
      <c r="G612" s="194">
        <f>'Drop downs XTRA'!$F612*2</f>
        <v>12411.911628026823</v>
      </c>
      <c r="H612" s="196">
        <v>42271</v>
      </c>
      <c r="Q612" t="str">
        <f t="shared" si="36"/>
        <v>OK</v>
      </c>
      <c r="R612" t="str">
        <f t="shared" si="37"/>
        <v>OK</v>
      </c>
      <c r="S612" t="str">
        <f t="shared" si="38"/>
        <v>OK</v>
      </c>
      <c r="T612" t="str">
        <f t="shared" si="39"/>
        <v>OK</v>
      </c>
    </row>
    <row r="613" spans="1:20">
      <c r="A613" s="82" t="s">
        <v>741</v>
      </c>
      <c r="B613" s="197" t="s">
        <v>748</v>
      </c>
      <c r="C613" s="197" t="s">
        <v>731</v>
      </c>
      <c r="D613" s="197" t="s">
        <v>752</v>
      </c>
      <c r="E613" s="197" t="s">
        <v>28</v>
      </c>
      <c r="F613" s="199">
        <v>6504.8649116774386</v>
      </c>
      <c r="G613" s="197">
        <f>'Drop downs XTRA'!$F613*2</f>
        <v>13009.729823354877</v>
      </c>
      <c r="H613" s="200">
        <v>42456</v>
      </c>
      <c r="Q613" t="str">
        <f t="shared" si="36"/>
        <v>OK</v>
      </c>
      <c r="R613" t="str">
        <f t="shared" si="37"/>
        <v>OK</v>
      </c>
      <c r="S613" t="str">
        <f t="shared" si="38"/>
        <v>OK</v>
      </c>
      <c r="T613" t="str">
        <f t="shared" si="39"/>
        <v>OK</v>
      </c>
    </row>
    <row r="614" spans="1:20">
      <c r="A614" s="83" t="s">
        <v>746</v>
      </c>
      <c r="B614" s="194" t="s">
        <v>748</v>
      </c>
      <c r="C614" s="194" t="s">
        <v>743</v>
      </c>
      <c r="D614" s="194" t="s">
        <v>752</v>
      </c>
      <c r="E614" s="194" t="s">
        <v>28</v>
      </c>
      <c r="F614" s="195">
        <v>21596.936238306171</v>
      </c>
      <c r="G614" s="194">
        <f>'Drop downs XTRA'!$F614*2</f>
        <v>43193.872476612341</v>
      </c>
      <c r="H614" s="196">
        <v>42301</v>
      </c>
      <c r="Q614" t="str">
        <f t="shared" si="36"/>
        <v>OK</v>
      </c>
      <c r="R614" t="str">
        <f t="shared" si="37"/>
        <v>OK</v>
      </c>
      <c r="S614" t="str">
        <f t="shared" si="38"/>
        <v>OK</v>
      </c>
      <c r="T614" t="str">
        <f t="shared" si="39"/>
        <v>OK</v>
      </c>
    </row>
    <row r="615" spans="1:20">
      <c r="A615" s="82" t="s">
        <v>729</v>
      </c>
      <c r="B615" s="197" t="s">
        <v>738</v>
      </c>
      <c r="C615" s="197" t="s">
        <v>750</v>
      </c>
      <c r="D615" s="197" t="s">
        <v>752</v>
      </c>
      <c r="E615" s="197" t="s">
        <v>28</v>
      </c>
      <c r="F615" s="199">
        <v>27028.470214745998</v>
      </c>
      <c r="G615" s="197">
        <f>'Drop downs XTRA'!$F615*2</f>
        <v>54056.940429491995</v>
      </c>
      <c r="H615" s="200">
        <v>42299</v>
      </c>
      <c r="Q615" t="str">
        <f t="shared" si="36"/>
        <v>OK</v>
      </c>
      <c r="R615" t="str">
        <f t="shared" si="37"/>
        <v>OK</v>
      </c>
      <c r="S615" t="str">
        <f t="shared" si="38"/>
        <v>OK</v>
      </c>
      <c r="T615" t="str">
        <f t="shared" si="39"/>
        <v>OK</v>
      </c>
    </row>
    <row r="616" spans="1:20">
      <c r="A616" s="83" t="s">
        <v>735</v>
      </c>
      <c r="B616" s="194" t="s">
        <v>738</v>
      </c>
      <c r="C616" s="194" t="s">
        <v>504</v>
      </c>
      <c r="D616" s="194" t="s">
        <v>752</v>
      </c>
      <c r="E616" s="194" t="s">
        <v>28</v>
      </c>
      <c r="F616" s="195">
        <v>4793.4162862279181</v>
      </c>
      <c r="G616" s="194">
        <f>'Drop downs XTRA'!$F616*2</f>
        <v>9586.8325724558363</v>
      </c>
      <c r="H616" s="196">
        <v>42821</v>
      </c>
      <c r="Q616" t="str">
        <f t="shared" si="36"/>
        <v>OK</v>
      </c>
      <c r="R616" t="str">
        <f t="shared" si="37"/>
        <v>OK</v>
      </c>
      <c r="S616" t="str">
        <f t="shared" si="38"/>
        <v>OK</v>
      </c>
      <c r="T616" t="str">
        <f t="shared" si="39"/>
        <v>OK</v>
      </c>
    </row>
    <row r="617" spans="1:20">
      <c r="A617" s="82" t="s">
        <v>741</v>
      </c>
      <c r="B617" s="197" t="s">
        <v>738</v>
      </c>
      <c r="C617" s="197" t="s">
        <v>743</v>
      </c>
      <c r="D617" s="197" t="s">
        <v>751</v>
      </c>
      <c r="E617" s="197" t="s">
        <v>28</v>
      </c>
      <c r="F617" s="199">
        <v>9553.3857794949126</v>
      </c>
      <c r="G617" s="197">
        <f>'Drop downs XTRA'!$F617*2</f>
        <v>19106.771558989825</v>
      </c>
      <c r="H617" s="200">
        <v>42064</v>
      </c>
      <c r="Q617" t="str">
        <f t="shared" si="36"/>
        <v>OK</v>
      </c>
      <c r="R617" t="str">
        <f t="shared" si="37"/>
        <v>OK</v>
      </c>
      <c r="S617" t="str">
        <f t="shared" si="38"/>
        <v>OK</v>
      </c>
      <c r="T617" t="str">
        <f t="shared" si="39"/>
        <v>OK</v>
      </c>
    </row>
    <row r="618" spans="1:20">
      <c r="A618" s="83" t="s">
        <v>746</v>
      </c>
      <c r="B618" s="194" t="s">
        <v>738</v>
      </c>
      <c r="C618" s="194" t="s">
        <v>743</v>
      </c>
      <c r="D618" s="194" t="s">
        <v>755</v>
      </c>
      <c r="E618" s="194" t="s">
        <v>28</v>
      </c>
      <c r="F618" s="195">
        <v>12093.779860506284</v>
      </c>
      <c r="G618" s="194">
        <f>'Drop downs XTRA'!$F618*2</f>
        <v>24187.559721012567</v>
      </c>
      <c r="H618" s="196">
        <v>42517</v>
      </c>
      <c r="Q618" t="str">
        <f t="shared" si="36"/>
        <v>OK</v>
      </c>
      <c r="R618" t="str">
        <f t="shared" si="37"/>
        <v>OK</v>
      </c>
      <c r="S618" t="str">
        <f t="shared" si="38"/>
        <v>OK</v>
      </c>
      <c r="T618" t="str">
        <f t="shared" si="39"/>
        <v>OK</v>
      </c>
    </row>
    <row r="619" spans="1:20">
      <c r="A619" s="82" t="s">
        <v>756</v>
      </c>
      <c r="B619" s="197" t="s">
        <v>730</v>
      </c>
      <c r="C619" s="197" t="s">
        <v>504</v>
      </c>
      <c r="D619" s="197" t="s">
        <v>491</v>
      </c>
      <c r="E619" s="197" t="s">
        <v>740</v>
      </c>
      <c r="F619" s="199">
        <v>-8907.4513285839912</v>
      </c>
      <c r="G619" s="197">
        <f>'Drop downs XTRA'!$F619*2</f>
        <v>-17814.902657167982</v>
      </c>
      <c r="H619" s="200">
        <v>42087</v>
      </c>
      <c r="Q619" t="str">
        <f t="shared" si="36"/>
        <v>OK</v>
      </c>
      <c r="R619" t="str">
        <f t="shared" si="37"/>
        <v>OK</v>
      </c>
      <c r="S619" t="str">
        <f t="shared" si="38"/>
        <v>OK</v>
      </c>
      <c r="T619" t="str">
        <f t="shared" si="39"/>
        <v>OK</v>
      </c>
    </row>
    <row r="620" spans="1:20">
      <c r="A620" s="83" t="s">
        <v>757</v>
      </c>
      <c r="B620" s="194" t="s">
        <v>730</v>
      </c>
      <c r="C620" s="194" t="s">
        <v>734</v>
      </c>
      <c r="D620" s="194" t="s">
        <v>491</v>
      </c>
      <c r="E620" s="194" t="s">
        <v>740</v>
      </c>
      <c r="F620" s="195">
        <v>-2636.2012892962503</v>
      </c>
      <c r="G620" s="194">
        <f>'Drop downs XTRA'!$F620*2</f>
        <v>-5272.4025785925005</v>
      </c>
      <c r="H620" s="196">
        <v>42827</v>
      </c>
      <c r="Q620" t="str">
        <f t="shared" si="36"/>
        <v>OK</v>
      </c>
      <c r="R620" t="str">
        <f t="shared" si="37"/>
        <v>OK</v>
      </c>
      <c r="S620" t="str">
        <f t="shared" si="38"/>
        <v>OK</v>
      </c>
      <c r="T620" t="str">
        <f t="shared" si="39"/>
        <v>OK</v>
      </c>
    </row>
    <row r="621" spans="1:20">
      <c r="A621" s="82" t="s">
        <v>758</v>
      </c>
      <c r="B621" s="197" t="s">
        <v>730</v>
      </c>
      <c r="C621" s="197" t="s">
        <v>750</v>
      </c>
      <c r="D621" s="197" t="s">
        <v>491</v>
      </c>
      <c r="E621" s="197" t="s">
        <v>740</v>
      </c>
      <c r="F621" s="199">
        <v>-3586.2928601702406</v>
      </c>
      <c r="G621" s="197">
        <f>'Drop downs XTRA'!$F621*2</f>
        <v>-7172.5857203404812</v>
      </c>
      <c r="H621" s="200">
        <v>42594</v>
      </c>
      <c r="Q621" t="str">
        <f t="shared" si="36"/>
        <v>OK</v>
      </c>
      <c r="R621" t="str">
        <f t="shared" si="37"/>
        <v>OK</v>
      </c>
      <c r="S621" t="str">
        <f t="shared" si="38"/>
        <v>OK</v>
      </c>
      <c r="T621" t="str">
        <f t="shared" si="39"/>
        <v>OK</v>
      </c>
    </row>
    <row r="622" spans="1:20">
      <c r="A622" s="83" t="s">
        <v>759</v>
      </c>
      <c r="B622" s="194" t="s">
        <v>730</v>
      </c>
      <c r="C622" s="194" t="s">
        <v>743</v>
      </c>
      <c r="D622" s="194" t="s">
        <v>751</v>
      </c>
      <c r="E622" s="194" t="s">
        <v>740</v>
      </c>
      <c r="F622" s="195">
        <v>-3356.8826576181673</v>
      </c>
      <c r="G622" s="194">
        <f>'Drop downs XTRA'!$F622*2</f>
        <v>-6713.7653152363346</v>
      </c>
      <c r="H622" s="196">
        <v>42421</v>
      </c>
      <c r="Q622" t="str">
        <f t="shared" si="36"/>
        <v>OK</v>
      </c>
      <c r="R622" t="str">
        <f t="shared" si="37"/>
        <v>OK</v>
      </c>
      <c r="S622" t="str">
        <f t="shared" si="38"/>
        <v>OK</v>
      </c>
      <c r="T622" t="str">
        <f t="shared" si="39"/>
        <v>OK</v>
      </c>
    </row>
    <row r="623" spans="1:20">
      <c r="A623" s="82" t="s">
        <v>756</v>
      </c>
      <c r="B623" s="197" t="s">
        <v>738</v>
      </c>
      <c r="C623" s="197" t="s">
        <v>743</v>
      </c>
      <c r="D623" s="197" t="s">
        <v>751</v>
      </c>
      <c r="E623" s="197" t="s">
        <v>740</v>
      </c>
      <c r="F623" s="199">
        <v>-8779.9971135764172</v>
      </c>
      <c r="G623" s="197">
        <f>'Drop downs XTRA'!$F623*2</f>
        <v>-17559.994227152834</v>
      </c>
      <c r="H623" s="200">
        <v>42838</v>
      </c>
      <c r="Q623" t="str">
        <f t="shared" si="36"/>
        <v>OK</v>
      </c>
      <c r="R623" t="str">
        <f t="shared" si="37"/>
        <v>OK</v>
      </c>
      <c r="S623" t="str">
        <f t="shared" si="38"/>
        <v>OK</v>
      </c>
      <c r="T623" t="str">
        <f t="shared" si="39"/>
        <v>OK</v>
      </c>
    </row>
    <row r="624" spans="1:20">
      <c r="A624" s="83" t="s">
        <v>757</v>
      </c>
      <c r="B624" s="194" t="s">
        <v>738</v>
      </c>
      <c r="C624" s="194" t="s">
        <v>750</v>
      </c>
      <c r="D624" s="194" t="s">
        <v>755</v>
      </c>
      <c r="E624" s="194" t="s">
        <v>740</v>
      </c>
      <c r="F624" s="195">
        <v>-3117.31796502</v>
      </c>
      <c r="G624" s="194">
        <f>'Drop downs XTRA'!$F624*2</f>
        <v>-6234.6359300399999</v>
      </c>
      <c r="H624" s="196">
        <v>42396</v>
      </c>
      <c r="Q624" t="str">
        <f t="shared" si="36"/>
        <v>OK</v>
      </c>
      <c r="R624" t="str">
        <f t="shared" si="37"/>
        <v>OK</v>
      </c>
      <c r="S624" t="str">
        <f t="shared" si="38"/>
        <v>OK</v>
      </c>
      <c r="T624" t="str">
        <f t="shared" si="39"/>
        <v>OK</v>
      </c>
    </row>
    <row r="625" spans="1:20">
      <c r="A625" s="82" t="s">
        <v>758</v>
      </c>
      <c r="B625" s="197" t="s">
        <v>738</v>
      </c>
      <c r="C625" s="197" t="s">
        <v>731</v>
      </c>
      <c r="D625" s="197" t="s">
        <v>494</v>
      </c>
      <c r="E625" s="197" t="s">
        <v>740</v>
      </c>
      <c r="F625" s="199">
        <v>-4052.9169217152007</v>
      </c>
      <c r="G625" s="197">
        <f>'Drop downs XTRA'!$F625*2</f>
        <v>-8105.8338434304014</v>
      </c>
      <c r="H625" s="200">
        <v>42670</v>
      </c>
      <c r="Q625" t="str">
        <f t="shared" si="36"/>
        <v>OK</v>
      </c>
      <c r="R625" t="str">
        <f t="shared" si="37"/>
        <v>OK</v>
      </c>
      <c r="S625" t="str">
        <f t="shared" si="38"/>
        <v>OK</v>
      </c>
      <c r="T625" t="str">
        <f t="shared" si="39"/>
        <v>OK</v>
      </c>
    </row>
    <row r="626" spans="1:20">
      <c r="A626" s="83" t="s">
        <v>759</v>
      </c>
      <c r="B626" s="194" t="s">
        <v>738</v>
      </c>
      <c r="C626" s="194" t="s">
        <v>743</v>
      </c>
      <c r="D626" s="194" t="s">
        <v>751</v>
      </c>
      <c r="E626" s="194" t="s">
        <v>740</v>
      </c>
      <c r="F626" s="195">
        <v>-3678.2058849802656</v>
      </c>
      <c r="G626" s="194">
        <f>'Drop downs XTRA'!$F626*2</f>
        <v>-7356.4117699605313</v>
      </c>
      <c r="H626" s="196">
        <v>42793</v>
      </c>
      <c r="Q626" t="str">
        <f t="shared" si="36"/>
        <v>OK</v>
      </c>
      <c r="R626" t="str">
        <f t="shared" si="37"/>
        <v>OK</v>
      </c>
      <c r="S626" t="str">
        <f t="shared" si="38"/>
        <v>OK</v>
      </c>
      <c r="T626" t="str">
        <f t="shared" si="39"/>
        <v>OK</v>
      </c>
    </row>
    <row r="627" spans="1:20">
      <c r="A627" s="82" t="s">
        <v>756</v>
      </c>
      <c r="B627" s="197" t="s">
        <v>748</v>
      </c>
      <c r="C627" s="197" t="s">
        <v>743</v>
      </c>
      <c r="D627" s="197" t="s">
        <v>754</v>
      </c>
      <c r="E627" s="197" t="s">
        <v>740</v>
      </c>
      <c r="F627" s="199">
        <v>-9371.3958828846753</v>
      </c>
      <c r="G627" s="197">
        <f>'Drop downs XTRA'!$F627*2</f>
        <v>-18742.791765769351</v>
      </c>
      <c r="H627" s="200">
        <v>42052</v>
      </c>
      <c r="Q627" t="str">
        <f t="shared" si="36"/>
        <v>OK</v>
      </c>
      <c r="R627" t="str">
        <f t="shared" si="37"/>
        <v>OK</v>
      </c>
      <c r="S627" t="str">
        <f t="shared" si="38"/>
        <v>OK</v>
      </c>
      <c r="T627" t="str">
        <f t="shared" si="39"/>
        <v>OK</v>
      </c>
    </row>
    <row r="628" spans="1:20">
      <c r="A628" s="83" t="s">
        <v>757</v>
      </c>
      <c r="B628" s="194" t="s">
        <v>748</v>
      </c>
      <c r="C628" s="194" t="s">
        <v>734</v>
      </c>
      <c r="D628" s="194" t="s">
        <v>752</v>
      </c>
      <c r="E628" s="194" t="s">
        <v>740</v>
      </c>
      <c r="F628" s="195">
        <v>-2964.1302893531247</v>
      </c>
      <c r="G628" s="194">
        <f>'Drop downs XTRA'!$F628*2</f>
        <v>-5928.2605787062494</v>
      </c>
      <c r="H628" s="196">
        <v>42266</v>
      </c>
      <c r="Q628" t="str">
        <f t="shared" si="36"/>
        <v>OK</v>
      </c>
      <c r="R628" t="str">
        <f t="shared" si="37"/>
        <v>OK</v>
      </c>
      <c r="S628" t="str">
        <f t="shared" si="38"/>
        <v>OK</v>
      </c>
      <c r="T628" t="str">
        <f t="shared" si="39"/>
        <v>OK</v>
      </c>
    </row>
    <row r="629" spans="1:20">
      <c r="A629" s="82" t="s">
        <v>758</v>
      </c>
      <c r="B629" s="197" t="s">
        <v>748</v>
      </c>
      <c r="C629" s="197" t="s">
        <v>504</v>
      </c>
      <c r="D629" s="197" t="s">
        <v>494</v>
      </c>
      <c r="E629" s="197" t="s">
        <v>740</v>
      </c>
      <c r="F629" s="199">
        <v>-4341.7410839285776</v>
      </c>
      <c r="G629" s="197">
        <f>'Drop downs XTRA'!$F629*2</f>
        <v>-8683.4821678571552</v>
      </c>
      <c r="H629" s="200">
        <v>42051</v>
      </c>
      <c r="Q629" t="str">
        <f t="shared" si="36"/>
        <v>OK</v>
      </c>
      <c r="R629" t="str">
        <f t="shared" si="37"/>
        <v>OK</v>
      </c>
      <c r="S629" t="str">
        <f t="shared" si="38"/>
        <v>OK</v>
      </c>
      <c r="T629" t="str">
        <f t="shared" si="39"/>
        <v>OK</v>
      </c>
    </row>
    <row r="630" spans="1:20">
      <c r="A630" s="83" t="s">
        <v>759</v>
      </c>
      <c r="B630" s="194" t="s">
        <v>748</v>
      </c>
      <c r="C630" s="194" t="s">
        <v>731</v>
      </c>
      <c r="D630" s="194" t="s">
        <v>754</v>
      </c>
      <c r="E630" s="194" t="s">
        <v>740</v>
      </c>
      <c r="F630" s="195">
        <v>-2317.3535757238287</v>
      </c>
      <c r="G630" s="194">
        <f>'Drop downs XTRA'!$F630*2</f>
        <v>-4634.7071514476575</v>
      </c>
      <c r="H630" s="196">
        <v>42782</v>
      </c>
      <c r="Q630" t="str">
        <f t="shared" si="36"/>
        <v>OK</v>
      </c>
      <c r="R630" t="str">
        <f t="shared" si="37"/>
        <v>OK</v>
      </c>
      <c r="S630" t="str">
        <f t="shared" si="38"/>
        <v>OK</v>
      </c>
      <c r="T630" t="str">
        <f t="shared" si="39"/>
        <v>OK</v>
      </c>
    </row>
    <row r="631" spans="1:20">
      <c r="A631" s="82" t="s">
        <v>756</v>
      </c>
      <c r="B631" s="197" t="s">
        <v>744</v>
      </c>
      <c r="C631" s="197" t="s">
        <v>731</v>
      </c>
      <c r="D631" s="197" t="s">
        <v>752</v>
      </c>
      <c r="E631" s="197" t="s">
        <v>740</v>
      </c>
      <c r="F631" s="199">
        <v>-9136.2678453446406</v>
      </c>
      <c r="G631" s="197">
        <f>'Drop downs XTRA'!$F631*2</f>
        <v>-18272.535690689281</v>
      </c>
      <c r="H631" s="200">
        <v>42536</v>
      </c>
      <c r="Q631" t="str">
        <f t="shared" si="36"/>
        <v>OK</v>
      </c>
      <c r="R631" t="str">
        <f t="shared" si="37"/>
        <v>OK</v>
      </c>
      <c r="S631" t="str">
        <f t="shared" si="38"/>
        <v>OK</v>
      </c>
      <c r="T631" t="str">
        <f t="shared" si="39"/>
        <v>OK</v>
      </c>
    </row>
    <row r="632" spans="1:20">
      <c r="A632" s="83" t="s">
        <v>757</v>
      </c>
      <c r="B632" s="194" t="s">
        <v>744</v>
      </c>
      <c r="C632" s="194" t="s">
        <v>502</v>
      </c>
      <c r="D632" s="194" t="s">
        <v>755</v>
      </c>
      <c r="E632" s="194" t="s">
        <v>740</v>
      </c>
      <c r="F632" s="195">
        <v>-3158.5159998000004</v>
      </c>
      <c r="G632" s="194">
        <f>'Drop downs XTRA'!$F632*2</f>
        <v>-6317.0319996000007</v>
      </c>
      <c r="H632" s="196">
        <v>42601</v>
      </c>
      <c r="Q632" t="str">
        <f t="shared" si="36"/>
        <v>OK</v>
      </c>
      <c r="R632" t="str">
        <f t="shared" si="37"/>
        <v>OK</v>
      </c>
      <c r="S632" t="str">
        <f t="shared" si="38"/>
        <v>OK</v>
      </c>
      <c r="T632" t="str">
        <f t="shared" si="39"/>
        <v>OK</v>
      </c>
    </row>
    <row r="633" spans="1:20">
      <c r="A633" s="82" t="s">
        <v>758</v>
      </c>
      <c r="B633" s="197" t="s">
        <v>744</v>
      </c>
      <c r="C633" s="197" t="s">
        <v>743</v>
      </c>
      <c r="D633" s="197" t="s">
        <v>755</v>
      </c>
      <c r="E633" s="197" t="s">
        <v>740</v>
      </c>
      <c r="F633" s="199">
        <v>-4527.2086870993917</v>
      </c>
      <c r="G633" s="197">
        <f>'Drop downs XTRA'!$F633*2</f>
        <v>-9054.4173741987834</v>
      </c>
      <c r="H633" s="200">
        <v>42199</v>
      </c>
      <c r="Q633" t="str">
        <f t="shared" si="36"/>
        <v>OK</v>
      </c>
      <c r="R633" t="str">
        <f t="shared" si="37"/>
        <v>OK</v>
      </c>
      <c r="S633" t="str">
        <f t="shared" si="38"/>
        <v>OK</v>
      </c>
      <c r="T633" t="str">
        <f t="shared" si="39"/>
        <v>OK</v>
      </c>
    </row>
    <row r="634" spans="1:20">
      <c r="A634" s="83" t="s">
        <v>759</v>
      </c>
      <c r="B634" s="194" t="s">
        <v>744</v>
      </c>
      <c r="C634" s="194" t="s">
        <v>731</v>
      </c>
      <c r="D634" s="194" t="s">
        <v>752</v>
      </c>
      <c r="E634" s="194" t="s">
        <v>740</v>
      </c>
      <c r="F634" s="195">
        <v>-2915.0666691497186</v>
      </c>
      <c r="G634" s="194">
        <f>'Drop downs XTRA'!$F634*2</f>
        <v>-5830.1333382994371</v>
      </c>
      <c r="H634" s="196">
        <v>42793</v>
      </c>
      <c r="Q634" t="str">
        <f t="shared" si="36"/>
        <v>OK</v>
      </c>
      <c r="R634" t="str">
        <f t="shared" si="37"/>
        <v>OK</v>
      </c>
      <c r="S634" t="str">
        <f t="shared" si="38"/>
        <v>OK</v>
      </c>
      <c r="T634" t="str">
        <f t="shared" si="39"/>
        <v>OK</v>
      </c>
    </row>
    <row r="635" spans="1:20">
      <c r="A635" s="82" t="s">
        <v>756</v>
      </c>
      <c r="B635" s="197" t="s">
        <v>738</v>
      </c>
      <c r="C635" s="197" t="s">
        <v>504</v>
      </c>
      <c r="D635" s="197" t="s">
        <v>494</v>
      </c>
      <c r="E635" s="197" t="s">
        <v>740</v>
      </c>
      <c r="F635" s="199">
        <v>-8120.8956473349135</v>
      </c>
      <c r="G635" s="197">
        <f>'Drop downs XTRA'!$F635*2</f>
        <v>-16241.791294669827</v>
      </c>
      <c r="H635" s="200">
        <v>42400</v>
      </c>
      <c r="Q635" t="str">
        <f t="shared" si="36"/>
        <v>OK</v>
      </c>
      <c r="R635" t="str">
        <f t="shared" si="37"/>
        <v>OK</v>
      </c>
      <c r="S635" t="str">
        <f t="shared" si="38"/>
        <v>OK</v>
      </c>
      <c r="T635" t="str">
        <f t="shared" si="39"/>
        <v>OK</v>
      </c>
    </row>
    <row r="636" spans="1:20">
      <c r="A636" s="83" t="s">
        <v>757</v>
      </c>
      <c r="B636" s="194" t="s">
        <v>738</v>
      </c>
      <c r="C636" s="194" t="s">
        <v>502</v>
      </c>
      <c r="D636" s="194" t="s">
        <v>491</v>
      </c>
      <c r="E636" s="194" t="s">
        <v>740</v>
      </c>
      <c r="F636" s="195">
        <v>-2219.8360599600001</v>
      </c>
      <c r="G636" s="194">
        <f>'Drop downs XTRA'!$F636*2</f>
        <v>-4439.6721199200001</v>
      </c>
      <c r="H636" s="196">
        <v>42335</v>
      </c>
      <c r="Q636" t="str">
        <f t="shared" si="36"/>
        <v>OK</v>
      </c>
      <c r="R636" t="str">
        <f t="shared" si="37"/>
        <v>OK</v>
      </c>
      <c r="S636" t="str">
        <f t="shared" si="38"/>
        <v>OK</v>
      </c>
      <c r="T636" t="str">
        <f t="shared" si="39"/>
        <v>OK</v>
      </c>
    </row>
    <row r="637" spans="1:20">
      <c r="A637" s="82" t="s">
        <v>758</v>
      </c>
      <c r="B637" s="197" t="s">
        <v>738</v>
      </c>
      <c r="C637" s="197" t="s">
        <v>743</v>
      </c>
      <c r="D637" s="197" t="s">
        <v>754</v>
      </c>
      <c r="E637" s="197" t="s">
        <v>740</v>
      </c>
      <c r="F637" s="199">
        <v>-4803.4570924032005</v>
      </c>
      <c r="G637" s="197">
        <f>'Drop downs XTRA'!$F637*2</f>
        <v>-9606.914184806401</v>
      </c>
      <c r="H637" s="200">
        <v>42359</v>
      </c>
      <c r="Q637" t="str">
        <f t="shared" si="36"/>
        <v>OK</v>
      </c>
      <c r="R637" t="str">
        <f t="shared" si="37"/>
        <v>OK</v>
      </c>
      <c r="S637" t="str">
        <f t="shared" si="38"/>
        <v>OK</v>
      </c>
      <c r="T637" t="str">
        <f t="shared" si="39"/>
        <v>OK</v>
      </c>
    </row>
    <row r="638" spans="1:20">
      <c r="A638" s="83" t="s">
        <v>759</v>
      </c>
      <c r="B638" s="194" t="s">
        <v>738</v>
      </c>
      <c r="C638" s="194" t="s">
        <v>750</v>
      </c>
      <c r="D638" s="194" t="s">
        <v>491</v>
      </c>
      <c r="E638" s="194" t="s">
        <v>740</v>
      </c>
      <c r="F638" s="195">
        <v>-4436.4335804212851</v>
      </c>
      <c r="G638" s="194">
        <f>'Drop downs XTRA'!$F638*2</f>
        <v>-8872.8671608425702</v>
      </c>
      <c r="H638" s="196">
        <v>42202</v>
      </c>
      <c r="Q638" t="str">
        <f t="shared" si="36"/>
        <v>OK</v>
      </c>
      <c r="R638" t="str">
        <f t="shared" si="37"/>
        <v>OK</v>
      </c>
      <c r="S638" t="str">
        <f t="shared" si="38"/>
        <v>OK</v>
      </c>
      <c r="T638" t="str">
        <f t="shared" si="39"/>
        <v>OK</v>
      </c>
    </row>
    <row r="639" spans="1:20">
      <c r="A639" s="82" t="s">
        <v>760</v>
      </c>
      <c r="B639" s="197" t="s">
        <v>738</v>
      </c>
      <c r="C639" s="197" t="s">
        <v>753</v>
      </c>
      <c r="D639" s="197" t="s">
        <v>753</v>
      </c>
      <c r="E639" s="197" t="s">
        <v>745</v>
      </c>
      <c r="F639" s="199">
        <v>-6262.7591980800034</v>
      </c>
      <c r="G639" s="197">
        <f>'Drop downs XTRA'!$F639*2</f>
        <v>-12525.518396160007</v>
      </c>
      <c r="H639" s="200">
        <v>42094</v>
      </c>
      <c r="Q639" t="str">
        <f t="shared" si="36"/>
        <v>OK</v>
      </c>
      <c r="R639" t="str">
        <f t="shared" si="37"/>
        <v>OK</v>
      </c>
      <c r="S639" t="str">
        <f t="shared" si="38"/>
        <v>OK</v>
      </c>
      <c r="T639" t="str">
        <f t="shared" si="39"/>
        <v>OK</v>
      </c>
    </row>
    <row r="640" spans="1:20">
      <c r="A640" s="83" t="s">
        <v>39</v>
      </c>
      <c r="B640" s="194" t="s">
        <v>738</v>
      </c>
      <c r="C640" s="194" t="s">
        <v>753</v>
      </c>
      <c r="D640" s="194" t="s">
        <v>753</v>
      </c>
      <c r="E640" s="194" t="s">
        <v>745</v>
      </c>
      <c r="F640" s="195">
        <v>-2419.8298425000003</v>
      </c>
      <c r="G640" s="194">
        <f>'Drop downs XTRA'!$F640*2</f>
        <v>-4839.6596850000005</v>
      </c>
      <c r="H640" s="196">
        <v>42880</v>
      </c>
      <c r="Q640" t="str">
        <f t="shared" si="36"/>
        <v>OK</v>
      </c>
      <c r="R640" t="str">
        <f t="shared" si="37"/>
        <v>OK</v>
      </c>
      <c r="S640" t="str">
        <f t="shared" si="38"/>
        <v>OK</v>
      </c>
      <c r="T640" t="str">
        <f t="shared" si="39"/>
        <v>OK</v>
      </c>
    </row>
    <row r="641" spans="1:20">
      <c r="A641" s="82" t="s">
        <v>761</v>
      </c>
      <c r="B641" s="197" t="s">
        <v>738</v>
      </c>
      <c r="C641" s="197" t="s">
        <v>753</v>
      </c>
      <c r="D641" s="197" t="s">
        <v>753</v>
      </c>
      <c r="E641" s="197" t="s">
        <v>745</v>
      </c>
      <c r="F641" s="199">
        <v>-751.06483200000025</v>
      </c>
      <c r="G641" s="197">
        <f>'Drop downs XTRA'!$F641*2</f>
        <v>-1502.1296640000005</v>
      </c>
      <c r="H641" s="200">
        <v>42703</v>
      </c>
      <c r="Q641" t="str">
        <f t="shared" si="36"/>
        <v>OK</v>
      </c>
      <c r="R641" t="str">
        <f t="shared" si="37"/>
        <v>OK</v>
      </c>
      <c r="S641" t="str">
        <f t="shared" si="38"/>
        <v>OK</v>
      </c>
      <c r="T641" t="str">
        <f t="shared" si="39"/>
        <v>OK</v>
      </c>
    </row>
    <row r="642" spans="1:20">
      <c r="A642" s="83" t="s">
        <v>309</v>
      </c>
      <c r="B642" s="194" t="s">
        <v>738</v>
      </c>
      <c r="C642" s="194" t="s">
        <v>753</v>
      </c>
      <c r="D642" s="194" t="s">
        <v>753</v>
      </c>
      <c r="E642" s="194" t="s">
        <v>745</v>
      </c>
      <c r="F642" s="195">
        <v>-1318.3321528107354</v>
      </c>
      <c r="G642" s="194">
        <f>'Drop downs XTRA'!$F642*2</f>
        <v>-2636.6643056214707</v>
      </c>
      <c r="H642" s="196">
        <v>42768</v>
      </c>
      <c r="Q642" t="str">
        <f t="shared" si="36"/>
        <v>OK</v>
      </c>
      <c r="R642" t="str">
        <f t="shared" si="37"/>
        <v>OK</v>
      </c>
      <c r="S642" t="str">
        <f t="shared" si="38"/>
        <v>OK</v>
      </c>
      <c r="T642" t="str">
        <f t="shared" si="39"/>
        <v>OK</v>
      </c>
    </row>
    <row r="643" spans="1:20">
      <c r="A643" s="82" t="s">
        <v>601</v>
      </c>
      <c r="B643" s="197" t="s">
        <v>738</v>
      </c>
      <c r="C643" s="197" t="s">
        <v>753</v>
      </c>
      <c r="D643" s="197" t="s">
        <v>753</v>
      </c>
      <c r="E643" s="197" t="s">
        <v>745</v>
      </c>
      <c r="F643" s="199">
        <v>-710.47368000000006</v>
      </c>
      <c r="G643" s="197">
        <f>'Drop downs XTRA'!$F643*2</f>
        <v>-1420.9473600000001</v>
      </c>
      <c r="H643" s="200">
        <v>42492</v>
      </c>
      <c r="Q643" t="str">
        <f t="shared" si="36"/>
        <v>OK</v>
      </c>
      <c r="R643" t="str">
        <f t="shared" si="37"/>
        <v>OK</v>
      </c>
      <c r="S643" t="str">
        <f t="shared" si="38"/>
        <v>OK</v>
      </c>
      <c r="T643" t="str">
        <f t="shared" si="39"/>
        <v>OK</v>
      </c>
    </row>
    <row r="644" spans="1:20">
      <c r="A644" s="83" t="s">
        <v>762</v>
      </c>
      <c r="B644" s="194" t="s">
        <v>738</v>
      </c>
      <c r="C644" s="194" t="s">
        <v>753</v>
      </c>
      <c r="D644" s="194" t="s">
        <v>753</v>
      </c>
      <c r="E644" s="194" t="s">
        <v>745</v>
      </c>
      <c r="F644" s="195">
        <v>-1447.8912</v>
      </c>
      <c r="G644" s="194">
        <f>'Drop downs XTRA'!$F644*2</f>
        <v>-2895.7824000000001</v>
      </c>
      <c r="H644" s="196">
        <v>42791</v>
      </c>
      <c r="Q644" t="str">
        <f t="shared" ref="Q644:Q707" si="40">IF(COUNTA(A644:H644)=8,"OK",$Q$3)</f>
        <v>OK</v>
      </c>
      <c r="R644" t="str">
        <f t="shared" ref="R644:R707" si="41">IF(AND(D644="Gov",C644="HP"),$R$3,"OK")</f>
        <v>OK</v>
      </c>
      <c r="S644" t="str">
        <f t="shared" ref="S644:S707" si="42">IF(G644=F644*2,"OK",$S$3)</f>
        <v>OK</v>
      </c>
      <c r="T644" t="str">
        <f t="shared" ref="T644:T707" si="43">IF(AND(E644="Income",F644&lt;=0),$T$3,"OK")</f>
        <v>OK</v>
      </c>
    </row>
    <row r="645" spans="1:20">
      <c r="A645" s="82" t="s">
        <v>763</v>
      </c>
      <c r="B645" s="197" t="s">
        <v>738</v>
      </c>
      <c r="C645" s="197" t="s">
        <v>753</v>
      </c>
      <c r="D645" s="197" t="s">
        <v>753</v>
      </c>
      <c r="E645" s="197" t="s">
        <v>745</v>
      </c>
      <c r="F645" s="199">
        <v>-1102.038082992</v>
      </c>
      <c r="G645" s="197">
        <f>'Drop downs XTRA'!$F645*2</f>
        <v>-2204.076165984</v>
      </c>
      <c r="H645" s="200">
        <v>42446</v>
      </c>
      <c r="Q645" t="str">
        <f t="shared" si="40"/>
        <v>OK</v>
      </c>
      <c r="R645" t="str">
        <f t="shared" si="41"/>
        <v>OK</v>
      </c>
      <c r="S645" t="str">
        <f t="shared" si="42"/>
        <v>OK</v>
      </c>
      <c r="T645" t="str">
        <f t="shared" si="43"/>
        <v>OK</v>
      </c>
    </row>
    <row r="646" spans="1:20">
      <c r="A646" s="83" t="s">
        <v>764</v>
      </c>
      <c r="B646" s="194" t="s">
        <v>738</v>
      </c>
      <c r="C646" s="194" t="s">
        <v>753</v>
      </c>
      <c r="D646" s="194" t="s">
        <v>753</v>
      </c>
      <c r="E646" s="194" t="s">
        <v>745</v>
      </c>
      <c r="F646" s="195">
        <v>-1080.0718508123068</v>
      </c>
      <c r="G646" s="194">
        <f>'Drop downs XTRA'!$F646*2</f>
        <v>-2160.1437016246136</v>
      </c>
      <c r="H646" s="196">
        <v>42775</v>
      </c>
      <c r="Q646" t="str">
        <f t="shared" si="40"/>
        <v>OK</v>
      </c>
      <c r="R646" t="str">
        <f t="shared" si="41"/>
        <v>OK</v>
      </c>
      <c r="S646" t="str">
        <f t="shared" si="42"/>
        <v>OK</v>
      </c>
      <c r="T646" t="str">
        <f t="shared" si="43"/>
        <v>OK</v>
      </c>
    </row>
    <row r="647" spans="1:20">
      <c r="A647" s="82" t="s">
        <v>533</v>
      </c>
      <c r="B647" s="197" t="s">
        <v>738</v>
      </c>
      <c r="C647" s="197" t="s">
        <v>753</v>
      </c>
      <c r="D647" s="197" t="s">
        <v>753</v>
      </c>
      <c r="E647" s="197" t="s">
        <v>745</v>
      </c>
      <c r="F647" s="199">
        <v>-1786.2474239999999</v>
      </c>
      <c r="G647" s="197">
        <f>'Drop downs XTRA'!$F647*2</f>
        <v>-3572.4948479999998</v>
      </c>
      <c r="H647" s="200">
        <v>42690</v>
      </c>
      <c r="Q647" t="str">
        <f t="shared" si="40"/>
        <v>OK</v>
      </c>
      <c r="R647" t="str">
        <f t="shared" si="41"/>
        <v>OK</v>
      </c>
      <c r="S647" t="str">
        <f t="shared" si="42"/>
        <v>OK</v>
      </c>
      <c r="T647" t="str">
        <f t="shared" si="43"/>
        <v>OK</v>
      </c>
    </row>
    <row r="648" spans="1:20">
      <c r="A648" s="83" t="s">
        <v>760</v>
      </c>
      <c r="B648" s="194" t="s">
        <v>730</v>
      </c>
      <c r="C648" s="194" t="s">
        <v>753</v>
      </c>
      <c r="D648" s="194" t="s">
        <v>753</v>
      </c>
      <c r="E648" s="194" t="s">
        <v>745</v>
      </c>
      <c r="F648" s="195">
        <v>-5233.7856186000026</v>
      </c>
      <c r="G648" s="194">
        <f>'Drop downs XTRA'!$F648*2</f>
        <v>-10467.571237200005</v>
      </c>
      <c r="H648" s="196">
        <v>42804</v>
      </c>
      <c r="Q648" t="str">
        <f t="shared" si="40"/>
        <v>OK</v>
      </c>
      <c r="R648" t="str">
        <f t="shared" si="41"/>
        <v>OK</v>
      </c>
      <c r="S648" t="str">
        <f t="shared" si="42"/>
        <v>OK</v>
      </c>
      <c r="T648" t="str">
        <f t="shared" si="43"/>
        <v>OK</v>
      </c>
    </row>
    <row r="649" spans="1:20">
      <c r="A649" s="82" t="s">
        <v>39</v>
      </c>
      <c r="B649" s="197" t="s">
        <v>730</v>
      </c>
      <c r="C649" s="197" t="s">
        <v>753</v>
      </c>
      <c r="D649" s="197" t="s">
        <v>753</v>
      </c>
      <c r="E649" s="197" t="s">
        <v>745</v>
      </c>
      <c r="F649" s="199">
        <v>-2867.9464800000001</v>
      </c>
      <c r="G649" s="197">
        <f>'Drop downs XTRA'!$F649*2</f>
        <v>-5735.8929600000001</v>
      </c>
      <c r="H649" s="200">
        <v>42690</v>
      </c>
      <c r="Q649" t="str">
        <f t="shared" si="40"/>
        <v>OK</v>
      </c>
      <c r="R649" t="str">
        <f t="shared" si="41"/>
        <v>OK</v>
      </c>
      <c r="S649" t="str">
        <f t="shared" si="42"/>
        <v>OK</v>
      </c>
      <c r="T649" t="str">
        <f t="shared" si="43"/>
        <v>OK</v>
      </c>
    </row>
    <row r="650" spans="1:20">
      <c r="A650" s="83" t="s">
        <v>761</v>
      </c>
      <c r="B650" s="194" t="s">
        <v>730</v>
      </c>
      <c r="C650" s="194" t="s">
        <v>753</v>
      </c>
      <c r="D650" s="194" t="s">
        <v>753</v>
      </c>
      <c r="E650" s="194" t="s">
        <v>745</v>
      </c>
      <c r="F650" s="195">
        <v>-565.52774399999998</v>
      </c>
      <c r="G650" s="194">
        <f>'Drop downs XTRA'!$F650*2</f>
        <v>-1131.055488</v>
      </c>
      <c r="H650" s="196">
        <v>42603</v>
      </c>
      <c r="Q650" t="str">
        <f t="shared" si="40"/>
        <v>OK</v>
      </c>
      <c r="R650" t="str">
        <f t="shared" si="41"/>
        <v>OK</v>
      </c>
      <c r="S650" t="str">
        <f t="shared" si="42"/>
        <v>OK</v>
      </c>
      <c r="T650" t="str">
        <f t="shared" si="43"/>
        <v>OK</v>
      </c>
    </row>
    <row r="651" spans="1:20">
      <c r="A651" s="82" t="s">
        <v>309</v>
      </c>
      <c r="B651" s="197" t="s">
        <v>730</v>
      </c>
      <c r="C651" s="197" t="s">
        <v>753</v>
      </c>
      <c r="D651" s="197" t="s">
        <v>753</v>
      </c>
      <c r="E651" s="197" t="s">
        <v>745</v>
      </c>
      <c r="F651" s="199">
        <v>-1614.9198137355349</v>
      </c>
      <c r="G651" s="197">
        <f>'Drop downs XTRA'!$F651*2</f>
        <v>-3229.8396274710699</v>
      </c>
      <c r="H651" s="200">
        <v>42596</v>
      </c>
      <c r="Q651" t="str">
        <f t="shared" si="40"/>
        <v>OK</v>
      </c>
      <c r="R651" t="str">
        <f t="shared" si="41"/>
        <v>OK</v>
      </c>
      <c r="S651" t="str">
        <f t="shared" si="42"/>
        <v>OK</v>
      </c>
      <c r="T651" t="str">
        <f t="shared" si="43"/>
        <v>OK</v>
      </c>
    </row>
    <row r="652" spans="1:20">
      <c r="A652" s="83" t="s">
        <v>601</v>
      </c>
      <c r="B652" s="194" t="s">
        <v>730</v>
      </c>
      <c r="C652" s="194" t="s">
        <v>753</v>
      </c>
      <c r="D652" s="194" t="s">
        <v>753</v>
      </c>
      <c r="E652" s="194" t="s">
        <v>745</v>
      </c>
      <c r="F652" s="195">
        <v>-848.80240200000037</v>
      </c>
      <c r="G652" s="194">
        <f>'Drop downs XTRA'!$F652*2</f>
        <v>-1697.6048040000007</v>
      </c>
      <c r="H652" s="196">
        <v>42022</v>
      </c>
      <c r="Q652" t="str">
        <f t="shared" si="40"/>
        <v>OK</v>
      </c>
      <c r="R652" t="str">
        <f t="shared" si="41"/>
        <v>OK</v>
      </c>
      <c r="S652" t="str">
        <f t="shared" si="42"/>
        <v>OK</v>
      </c>
      <c r="T652" t="str">
        <f t="shared" si="43"/>
        <v>OK</v>
      </c>
    </row>
    <row r="653" spans="1:20">
      <c r="A653" s="82" t="s">
        <v>762</v>
      </c>
      <c r="B653" s="197" t="s">
        <v>730</v>
      </c>
      <c r="C653" s="197" t="s">
        <v>753</v>
      </c>
      <c r="D653" s="197" t="s">
        <v>753</v>
      </c>
      <c r="E653" s="197" t="s">
        <v>745</v>
      </c>
      <c r="F653" s="199">
        <v>-1091.1129600000002</v>
      </c>
      <c r="G653" s="197">
        <f>'Drop downs XTRA'!$F653*2</f>
        <v>-2182.2259200000003</v>
      </c>
      <c r="H653" s="200">
        <v>42095</v>
      </c>
      <c r="Q653" t="str">
        <f t="shared" si="40"/>
        <v>OK</v>
      </c>
      <c r="R653" t="str">
        <f t="shared" si="41"/>
        <v>OK</v>
      </c>
      <c r="S653" t="str">
        <f t="shared" si="42"/>
        <v>OK</v>
      </c>
      <c r="T653" t="str">
        <f t="shared" si="43"/>
        <v>OK</v>
      </c>
    </row>
    <row r="654" spans="1:20">
      <c r="A654" s="83" t="s">
        <v>763</v>
      </c>
      <c r="B654" s="194" t="s">
        <v>730</v>
      </c>
      <c r="C654" s="194" t="s">
        <v>753</v>
      </c>
      <c r="D654" s="194" t="s">
        <v>753</v>
      </c>
      <c r="E654" s="194" t="s">
        <v>745</v>
      </c>
      <c r="F654" s="195">
        <v>-1247.33323008</v>
      </c>
      <c r="G654" s="194">
        <f>'Drop downs XTRA'!$F654*2</f>
        <v>-2494.66646016</v>
      </c>
      <c r="H654" s="196">
        <v>42405</v>
      </c>
      <c r="Q654" t="str">
        <f t="shared" si="40"/>
        <v>OK</v>
      </c>
      <c r="R654" t="str">
        <f t="shared" si="41"/>
        <v>OK</v>
      </c>
      <c r="S654" t="str">
        <f t="shared" si="42"/>
        <v>OK</v>
      </c>
      <c r="T654" t="str">
        <f t="shared" si="43"/>
        <v>OK</v>
      </c>
    </row>
    <row r="655" spans="1:20">
      <c r="A655" s="82" t="s">
        <v>764</v>
      </c>
      <c r="B655" s="197" t="s">
        <v>730</v>
      </c>
      <c r="C655" s="197" t="s">
        <v>753</v>
      </c>
      <c r="D655" s="197" t="s">
        <v>753</v>
      </c>
      <c r="E655" s="197" t="s">
        <v>745</v>
      </c>
      <c r="F655" s="199">
        <v>-2044.5713948254236</v>
      </c>
      <c r="G655" s="197">
        <f>'Drop downs XTRA'!$F655*2</f>
        <v>-4089.1427896508471</v>
      </c>
      <c r="H655" s="200">
        <v>42844</v>
      </c>
      <c r="Q655" t="str">
        <f t="shared" si="40"/>
        <v>OK</v>
      </c>
      <c r="R655" t="str">
        <f t="shared" si="41"/>
        <v>OK</v>
      </c>
      <c r="S655" t="str">
        <f t="shared" si="42"/>
        <v>OK</v>
      </c>
      <c r="T655" t="str">
        <f t="shared" si="43"/>
        <v>OK</v>
      </c>
    </row>
    <row r="656" spans="1:20">
      <c r="A656" s="83" t="s">
        <v>533</v>
      </c>
      <c r="B656" s="194" t="s">
        <v>730</v>
      </c>
      <c r="C656" s="194" t="s">
        <v>753</v>
      </c>
      <c r="D656" s="194" t="s">
        <v>753</v>
      </c>
      <c r="E656" s="194" t="s">
        <v>745</v>
      </c>
      <c r="F656" s="195">
        <v>-2224.3772879999997</v>
      </c>
      <c r="G656" s="194">
        <f>'Drop downs XTRA'!$F656*2</f>
        <v>-4448.7545759999994</v>
      </c>
      <c r="H656" s="196">
        <v>42273</v>
      </c>
      <c r="Q656" t="str">
        <f t="shared" si="40"/>
        <v>OK</v>
      </c>
      <c r="R656" t="str">
        <f t="shared" si="41"/>
        <v>OK</v>
      </c>
      <c r="S656" t="str">
        <f t="shared" si="42"/>
        <v>OK</v>
      </c>
      <c r="T656" t="str">
        <f t="shared" si="43"/>
        <v>OK</v>
      </c>
    </row>
    <row r="657" spans="1:20">
      <c r="A657" s="82" t="s">
        <v>760</v>
      </c>
      <c r="B657" s="197" t="s">
        <v>738</v>
      </c>
      <c r="C657" s="197" t="s">
        <v>753</v>
      </c>
      <c r="D657" s="197" t="s">
        <v>753</v>
      </c>
      <c r="E657" s="197" t="s">
        <v>745</v>
      </c>
      <c r="F657" s="199">
        <v>-8141.7769684020022</v>
      </c>
      <c r="G657" s="197">
        <f>'Drop downs XTRA'!$F657*2</f>
        <v>-16283.553936804004</v>
      </c>
      <c r="H657" s="200">
        <v>42686</v>
      </c>
      <c r="Q657" t="str">
        <f t="shared" si="40"/>
        <v>OK</v>
      </c>
      <c r="R657" t="str">
        <f t="shared" si="41"/>
        <v>OK</v>
      </c>
      <c r="S657" t="str">
        <f t="shared" si="42"/>
        <v>OK</v>
      </c>
      <c r="T657" t="str">
        <f t="shared" si="43"/>
        <v>OK</v>
      </c>
    </row>
    <row r="658" spans="1:20">
      <c r="A658" s="83" t="s">
        <v>39</v>
      </c>
      <c r="B658" s="194" t="s">
        <v>738</v>
      </c>
      <c r="C658" s="194" t="s">
        <v>753</v>
      </c>
      <c r="D658" s="194" t="s">
        <v>753</v>
      </c>
      <c r="E658" s="194" t="s">
        <v>745</v>
      </c>
      <c r="F658" s="195">
        <v>-3111.2097975000011</v>
      </c>
      <c r="G658" s="194">
        <f>'Drop downs XTRA'!$F658*2</f>
        <v>-6222.4195950000021</v>
      </c>
      <c r="H658" s="196">
        <v>42000</v>
      </c>
      <c r="Q658" t="str">
        <f t="shared" si="40"/>
        <v>OK</v>
      </c>
      <c r="R658" t="str">
        <f t="shared" si="41"/>
        <v>OK</v>
      </c>
      <c r="S658" t="str">
        <f t="shared" si="42"/>
        <v>OK</v>
      </c>
      <c r="T658" t="str">
        <f t="shared" si="43"/>
        <v>OK</v>
      </c>
    </row>
    <row r="659" spans="1:20">
      <c r="A659" s="82" t="s">
        <v>761</v>
      </c>
      <c r="B659" s="197" t="s">
        <v>738</v>
      </c>
      <c r="C659" s="197" t="s">
        <v>753</v>
      </c>
      <c r="D659" s="197" t="s">
        <v>753</v>
      </c>
      <c r="E659" s="197" t="s">
        <v>745</v>
      </c>
      <c r="F659" s="199">
        <v>-1468.1088</v>
      </c>
      <c r="G659" s="197">
        <f>'Drop downs XTRA'!$F659*2</f>
        <v>-2936.2175999999999</v>
      </c>
      <c r="H659" s="200">
        <v>42402</v>
      </c>
      <c r="Q659" t="str">
        <f t="shared" si="40"/>
        <v>OK</v>
      </c>
      <c r="R659" t="str">
        <f t="shared" si="41"/>
        <v>OK</v>
      </c>
      <c r="S659" t="str">
        <f t="shared" si="42"/>
        <v>OK</v>
      </c>
      <c r="T659" t="str">
        <f t="shared" si="43"/>
        <v>OK</v>
      </c>
    </row>
    <row r="660" spans="1:20">
      <c r="A660" s="83" t="s">
        <v>309</v>
      </c>
      <c r="B660" s="194" t="s">
        <v>738</v>
      </c>
      <c r="C660" s="194" t="s">
        <v>753</v>
      </c>
      <c r="D660" s="194" t="s">
        <v>753</v>
      </c>
      <c r="E660" s="194" t="s">
        <v>745</v>
      </c>
      <c r="F660" s="195">
        <v>-1659.8855192774397</v>
      </c>
      <c r="G660" s="194">
        <f>'Drop downs XTRA'!$F660*2</f>
        <v>-3319.7710385548794</v>
      </c>
      <c r="H660" s="196">
        <v>42319</v>
      </c>
      <c r="Q660" t="str">
        <f t="shared" si="40"/>
        <v>OK</v>
      </c>
      <c r="R660" t="str">
        <f t="shared" si="41"/>
        <v>OK</v>
      </c>
      <c r="S660" t="str">
        <f t="shared" si="42"/>
        <v>OK</v>
      </c>
      <c r="T660" t="str">
        <f t="shared" si="43"/>
        <v>OK</v>
      </c>
    </row>
    <row r="661" spans="1:20">
      <c r="A661" s="82" t="s">
        <v>601</v>
      </c>
      <c r="B661" s="197" t="s">
        <v>738</v>
      </c>
      <c r="C661" s="197" t="s">
        <v>753</v>
      </c>
      <c r="D661" s="197" t="s">
        <v>753</v>
      </c>
      <c r="E661" s="197" t="s">
        <v>745</v>
      </c>
      <c r="F661" s="199">
        <v>-840.36203999999998</v>
      </c>
      <c r="G661" s="197">
        <f>'Drop downs XTRA'!$F661*2</f>
        <v>-1680.72408</v>
      </c>
      <c r="H661" s="200">
        <v>42790</v>
      </c>
      <c r="Q661" t="str">
        <f t="shared" si="40"/>
        <v>OK</v>
      </c>
      <c r="R661" t="str">
        <f t="shared" si="41"/>
        <v>OK</v>
      </c>
      <c r="S661" t="str">
        <f t="shared" si="42"/>
        <v>OK</v>
      </c>
      <c r="T661" t="str">
        <f t="shared" si="43"/>
        <v>OK</v>
      </c>
    </row>
    <row r="662" spans="1:20">
      <c r="A662" s="83" t="s">
        <v>762</v>
      </c>
      <c r="B662" s="194" t="s">
        <v>738</v>
      </c>
      <c r="C662" s="194" t="s">
        <v>753</v>
      </c>
      <c r="D662" s="194" t="s">
        <v>753</v>
      </c>
      <c r="E662" s="194" t="s">
        <v>745</v>
      </c>
      <c r="F662" s="195">
        <v>-951.4874880000001</v>
      </c>
      <c r="G662" s="194">
        <f>'Drop downs XTRA'!$F662*2</f>
        <v>-1902.9749760000002</v>
      </c>
      <c r="H662" s="196">
        <v>42355</v>
      </c>
      <c r="Q662" t="str">
        <f t="shared" si="40"/>
        <v>OK</v>
      </c>
      <c r="R662" t="str">
        <f t="shared" si="41"/>
        <v>OK</v>
      </c>
      <c r="S662" t="str">
        <f t="shared" si="42"/>
        <v>OK</v>
      </c>
      <c r="T662" t="str">
        <f t="shared" si="43"/>
        <v>OK</v>
      </c>
    </row>
    <row r="663" spans="1:20">
      <c r="A663" s="82" t="s">
        <v>763</v>
      </c>
      <c r="B663" s="197" t="s">
        <v>738</v>
      </c>
      <c r="C663" s="197" t="s">
        <v>753</v>
      </c>
      <c r="D663" s="197" t="s">
        <v>753</v>
      </c>
      <c r="E663" s="197" t="s">
        <v>745</v>
      </c>
      <c r="F663" s="199">
        <v>-1233.4398073829998</v>
      </c>
      <c r="G663" s="197">
        <f>'Drop downs XTRA'!$F663*2</f>
        <v>-2466.8796147659996</v>
      </c>
      <c r="H663" s="200">
        <v>42870</v>
      </c>
      <c r="Q663" t="str">
        <f t="shared" si="40"/>
        <v>OK</v>
      </c>
      <c r="R663" t="str">
        <f t="shared" si="41"/>
        <v>OK</v>
      </c>
      <c r="S663" t="str">
        <f t="shared" si="42"/>
        <v>OK</v>
      </c>
      <c r="T663" t="str">
        <f t="shared" si="43"/>
        <v>OK</v>
      </c>
    </row>
    <row r="664" spans="1:20">
      <c r="A664" s="83" t="s">
        <v>764</v>
      </c>
      <c r="B664" s="194" t="s">
        <v>738</v>
      </c>
      <c r="C664" s="194" t="s">
        <v>753</v>
      </c>
      <c r="D664" s="194" t="s">
        <v>753</v>
      </c>
      <c r="E664" s="194" t="s">
        <v>745</v>
      </c>
      <c r="F664" s="195">
        <v>-1511.1479604062265</v>
      </c>
      <c r="G664" s="194">
        <f>'Drop downs XTRA'!$F664*2</f>
        <v>-3022.295920812453</v>
      </c>
      <c r="H664" s="196">
        <v>42818</v>
      </c>
      <c r="Q664" t="str">
        <f t="shared" si="40"/>
        <v>OK</v>
      </c>
      <c r="R664" t="str">
        <f t="shared" si="41"/>
        <v>OK</v>
      </c>
      <c r="S664" t="str">
        <f t="shared" si="42"/>
        <v>OK</v>
      </c>
      <c r="T664" t="str">
        <f t="shared" si="43"/>
        <v>OK</v>
      </c>
    </row>
    <row r="665" spans="1:20">
      <c r="A665" s="82" t="s">
        <v>533</v>
      </c>
      <c r="B665" s="197" t="s">
        <v>738</v>
      </c>
      <c r="C665" s="197" t="s">
        <v>753</v>
      </c>
      <c r="D665" s="197" t="s">
        <v>753</v>
      </c>
      <c r="E665" s="197" t="s">
        <v>745</v>
      </c>
      <c r="F665" s="199">
        <v>-944.11612799999989</v>
      </c>
      <c r="G665" s="197">
        <f>'Drop downs XTRA'!$F665*2</f>
        <v>-1888.2322559999998</v>
      </c>
      <c r="H665" s="200">
        <v>42733</v>
      </c>
      <c r="Q665" t="str">
        <f t="shared" si="40"/>
        <v>OK</v>
      </c>
      <c r="R665" t="str">
        <f t="shared" si="41"/>
        <v>OK</v>
      </c>
      <c r="S665" t="str">
        <f t="shared" si="42"/>
        <v>OK</v>
      </c>
      <c r="T665" t="str">
        <f t="shared" si="43"/>
        <v>OK</v>
      </c>
    </row>
    <row r="666" spans="1:20">
      <c r="A666" s="83" t="s">
        <v>760</v>
      </c>
      <c r="B666" s="194" t="s">
        <v>748</v>
      </c>
      <c r="C666" s="194" t="s">
        <v>753</v>
      </c>
      <c r="D666" s="194" t="s">
        <v>753</v>
      </c>
      <c r="E666" s="194" t="s">
        <v>745</v>
      </c>
      <c r="F666" s="195">
        <v>-6569.5453651080024</v>
      </c>
      <c r="G666" s="194">
        <f>'Drop downs XTRA'!$F666*2</f>
        <v>-13139.090730216005</v>
      </c>
      <c r="H666" s="196">
        <v>42931</v>
      </c>
      <c r="Q666" t="str">
        <f t="shared" si="40"/>
        <v>OK</v>
      </c>
      <c r="R666" t="str">
        <f t="shared" si="41"/>
        <v>OK</v>
      </c>
      <c r="S666" t="str">
        <f t="shared" si="42"/>
        <v>OK</v>
      </c>
      <c r="T666" t="str">
        <f t="shared" si="43"/>
        <v>OK</v>
      </c>
    </row>
    <row r="667" spans="1:20">
      <c r="A667" s="82" t="s">
        <v>39</v>
      </c>
      <c r="B667" s="197" t="s">
        <v>748</v>
      </c>
      <c r="C667" s="197" t="s">
        <v>753</v>
      </c>
      <c r="D667" s="197" t="s">
        <v>753</v>
      </c>
      <c r="E667" s="197" t="s">
        <v>745</v>
      </c>
      <c r="F667" s="199">
        <v>-3226.4397900000008</v>
      </c>
      <c r="G667" s="197">
        <f>'Drop downs XTRA'!$F667*2</f>
        <v>-6452.8795800000016</v>
      </c>
      <c r="H667" s="200">
        <v>42327</v>
      </c>
      <c r="Q667" t="str">
        <f t="shared" si="40"/>
        <v>OK</v>
      </c>
      <c r="R667" t="str">
        <f t="shared" si="41"/>
        <v>OK</v>
      </c>
      <c r="S667" t="str">
        <f t="shared" si="42"/>
        <v>OK</v>
      </c>
      <c r="T667" t="str">
        <f t="shared" si="43"/>
        <v>OK</v>
      </c>
    </row>
    <row r="668" spans="1:20">
      <c r="A668" s="83" t="s">
        <v>761</v>
      </c>
      <c r="B668" s="194" t="s">
        <v>748</v>
      </c>
      <c r="C668" s="194" t="s">
        <v>753</v>
      </c>
      <c r="D668" s="194" t="s">
        <v>753</v>
      </c>
      <c r="E668" s="194" t="s">
        <v>745</v>
      </c>
      <c r="F668" s="195">
        <v>-1124.4795839999999</v>
      </c>
      <c r="G668" s="194">
        <f>'Drop downs XTRA'!$F668*2</f>
        <v>-2248.9591679999999</v>
      </c>
      <c r="H668" s="196">
        <v>42163</v>
      </c>
      <c r="Q668" t="str">
        <f t="shared" si="40"/>
        <v>OK</v>
      </c>
      <c r="R668" t="str">
        <f t="shared" si="41"/>
        <v>OK</v>
      </c>
      <c r="S668" t="str">
        <f t="shared" si="42"/>
        <v>OK</v>
      </c>
      <c r="T668" t="str">
        <f t="shared" si="43"/>
        <v>OK</v>
      </c>
    </row>
    <row r="669" spans="1:20">
      <c r="A669" s="82" t="s">
        <v>309</v>
      </c>
      <c r="B669" s="197" t="s">
        <v>748</v>
      </c>
      <c r="C669" s="197" t="s">
        <v>753</v>
      </c>
      <c r="D669" s="197" t="s">
        <v>753</v>
      </c>
      <c r="E669" s="197" t="s">
        <v>745</v>
      </c>
      <c r="F669" s="199">
        <v>-1132.7302756223999</v>
      </c>
      <c r="G669" s="197">
        <f>'Drop downs XTRA'!$F669*2</f>
        <v>-2265.4605512447997</v>
      </c>
      <c r="H669" s="200">
        <v>42261</v>
      </c>
      <c r="Q669" t="str">
        <f t="shared" si="40"/>
        <v>OK</v>
      </c>
      <c r="R669" t="str">
        <f t="shared" si="41"/>
        <v>OK</v>
      </c>
      <c r="S669" t="str">
        <f t="shared" si="42"/>
        <v>OK</v>
      </c>
      <c r="T669" t="str">
        <f t="shared" si="43"/>
        <v>OK</v>
      </c>
    </row>
    <row r="670" spans="1:20">
      <c r="A670" s="83" t="s">
        <v>601</v>
      </c>
      <c r="B670" s="194" t="s">
        <v>748</v>
      </c>
      <c r="C670" s="194" t="s">
        <v>753</v>
      </c>
      <c r="D670" s="194" t="s">
        <v>753</v>
      </c>
      <c r="E670" s="194" t="s">
        <v>745</v>
      </c>
      <c r="F670" s="195">
        <v>-672.06127275000006</v>
      </c>
      <c r="G670" s="194">
        <f>'Drop downs XTRA'!$F670*2</f>
        <v>-1344.1225455000001</v>
      </c>
      <c r="H670" s="196">
        <v>42845</v>
      </c>
      <c r="Q670" t="str">
        <f t="shared" si="40"/>
        <v>OK</v>
      </c>
      <c r="R670" t="str">
        <f t="shared" si="41"/>
        <v>OK</v>
      </c>
      <c r="S670" t="str">
        <f t="shared" si="42"/>
        <v>OK</v>
      </c>
      <c r="T670" t="str">
        <f t="shared" si="43"/>
        <v>OK</v>
      </c>
    </row>
    <row r="671" spans="1:20">
      <c r="A671" s="82" t="s">
        <v>762</v>
      </c>
      <c r="B671" s="197" t="s">
        <v>748</v>
      </c>
      <c r="C671" s="197" t="s">
        <v>753</v>
      </c>
      <c r="D671" s="197" t="s">
        <v>753</v>
      </c>
      <c r="E671" s="197" t="s">
        <v>745</v>
      </c>
      <c r="F671" s="199">
        <v>-737.88825600000007</v>
      </c>
      <c r="G671" s="197">
        <f>'Drop downs XTRA'!$F671*2</f>
        <v>-1475.7765120000001</v>
      </c>
      <c r="H671" s="200">
        <v>42358</v>
      </c>
      <c r="Q671" t="str">
        <f t="shared" si="40"/>
        <v>OK</v>
      </c>
      <c r="R671" t="str">
        <f t="shared" si="41"/>
        <v>OK</v>
      </c>
      <c r="S671" t="str">
        <f t="shared" si="42"/>
        <v>OK</v>
      </c>
      <c r="T671" t="str">
        <f t="shared" si="43"/>
        <v>OK</v>
      </c>
    </row>
    <row r="672" spans="1:20">
      <c r="A672" s="83" t="s">
        <v>763</v>
      </c>
      <c r="B672" s="194" t="s">
        <v>748</v>
      </c>
      <c r="C672" s="194" t="s">
        <v>753</v>
      </c>
      <c r="D672" s="194" t="s">
        <v>753</v>
      </c>
      <c r="E672" s="194" t="s">
        <v>745</v>
      </c>
      <c r="F672" s="195">
        <v>-1853.1807989760002</v>
      </c>
      <c r="G672" s="194">
        <f>'Drop downs XTRA'!$F672*2</f>
        <v>-3706.3615979520005</v>
      </c>
      <c r="H672" s="196">
        <v>42229</v>
      </c>
      <c r="Q672" t="str">
        <f t="shared" si="40"/>
        <v>OK</v>
      </c>
      <c r="R672" t="str">
        <f t="shared" si="41"/>
        <v>OK</v>
      </c>
      <c r="S672" t="str">
        <f t="shared" si="42"/>
        <v>OK</v>
      </c>
      <c r="T672" t="str">
        <f t="shared" si="43"/>
        <v>OK</v>
      </c>
    </row>
    <row r="673" spans="1:20">
      <c r="A673" s="82" t="s">
        <v>764</v>
      </c>
      <c r="B673" s="197" t="s">
        <v>748</v>
      </c>
      <c r="C673" s="197" t="s">
        <v>753</v>
      </c>
      <c r="D673" s="197" t="s">
        <v>753</v>
      </c>
      <c r="E673" s="197" t="s">
        <v>745</v>
      </c>
      <c r="F673" s="199">
        <v>-931.75322429139169</v>
      </c>
      <c r="G673" s="197">
        <f>'Drop downs XTRA'!$F673*2</f>
        <v>-1863.5064485827834</v>
      </c>
      <c r="H673" s="200">
        <v>42933</v>
      </c>
      <c r="Q673" t="str">
        <f t="shared" si="40"/>
        <v>OK</v>
      </c>
      <c r="R673" t="str">
        <f t="shared" si="41"/>
        <v>OK</v>
      </c>
      <c r="S673" t="str">
        <f t="shared" si="42"/>
        <v>OK</v>
      </c>
      <c r="T673" t="str">
        <f t="shared" si="43"/>
        <v>OK</v>
      </c>
    </row>
    <row r="674" spans="1:20">
      <c r="A674" s="83" t="s">
        <v>533</v>
      </c>
      <c r="B674" s="194" t="s">
        <v>748</v>
      </c>
      <c r="C674" s="194" t="s">
        <v>753</v>
      </c>
      <c r="D674" s="194" t="s">
        <v>753</v>
      </c>
      <c r="E674" s="194" t="s">
        <v>745</v>
      </c>
      <c r="F674" s="195">
        <v>-1608.6356999999998</v>
      </c>
      <c r="G674" s="194">
        <f>'Drop downs XTRA'!$F674*2</f>
        <v>-3217.2713999999996</v>
      </c>
      <c r="H674" s="196">
        <v>42511</v>
      </c>
      <c r="Q674" t="str">
        <f t="shared" si="40"/>
        <v>OK</v>
      </c>
      <c r="R674" t="str">
        <f t="shared" si="41"/>
        <v>OK</v>
      </c>
      <c r="S674" t="str">
        <f t="shared" si="42"/>
        <v>OK</v>
      </c>
      <c r="T674" t="str">
        <f t="shared" si="43"/>
        <v>OK</v>
      </c>
    </row>
    <row r="675" spans="1:20">
      <c r="A675" s="82" t="s">
        <v>760</v>
      </c>
      <c r="B675" s="197" t="s">
        <v>744</v>
      </c>
      <c r="C675" s="197" t="s">
        <v>753</v>
      </c>
      <c r="D675" s="197" t="s">
        <v>753</v>
      </c>
      <c r="E675" s="197" t="s">
        <v>745</v>
      </c>
      <c r="F675" s="199">
        <v>-5932.8698405130017</v>
      </c>
      <c r="G675" s="197">
        <f>'Drop downs XTRA'!$F675*2</f>
        <v>-11865.739681026003</v>
      </c>
      <c r="H675" s="200">
        <v>42978</v>
      </c>
      <c r="Q675" t="str">
        <f t="shared" si="40"/>
        <v>OK</v>
      </c>
      <c r="R675" t="str">
        <f t="shared" si="41"/>
        <v>OK</v>
      </c>
      <c r="S675" t="str">
        <f t="shared" si="42"/>
        <v>OK</v>
      </c>
      <c r="T675" t="str">
        <f t="shared" si="43"/>
        <v>OK</v>
      </c>
    </row>
    <row r="676" spans="1:20">
      <c r="A676" s="83" t="s">
        <v>39</v>
      </c>
      <c r="B676" s="194" t="s">
        <v>744</v>
      </c>
      <c r="C676" s="194" t="s">
        <v>753</v>
      </c>
      <c r="D676" s="194" t="s">
        <v>753</v>
      </c>
      <c r="E676" s="194" t="s">
        <v>745</v>
      </c>
      <c r="F676" s="195">
        <v>-1843.6798800000006</v>
      </c>
      <c r="G676" s="194">
        <f>'Drop downs XTRA'!$F676*2</f>
        <v>-3687.3597600000012</v>
      </c>
      <c r="H676" s="196">
        <v>42282</v>
      </c>
      <c r="Q676" t="str">
        <f t="shared" si="40"/>
        <v>OK</v>
      </c>
      <c r="R676" t="str">
        <f t="shared" si="41"/>
        <v>OK</v>
      </c>
      <c r="S676" t="str">
        <f t="shared" si="42"/>
        <v>OK</v>
      </c>
      <c r="T676" t="str">
        <f t="shared" si="43"/>
        <v>OK</v>
      </c>
    </row>
    <row r="677" spans="1:20">
      <c r="A677" s="82" t="s">
        <v>761</v>
      </c>
      <c r="B677" s="197" t="s">
        <v>744</v>
      </c>
      <c r="C677" s="197" t="s">
        <v>753</v>
      </c>
      <c r="D677" s="197" t="s">
        <v>753</v>
      </c>
      <c r="E677" s="197" t="s">
        <v>745</v>
      </c>
      <c r="F677" s="199">
        <v>-947.38895999999988</v>
      </c>
      <c r="G677" s="197">
        <f>'Drop downs XTRA'!$F677*2</f>
        <v>-1894.7779199999998</v>
      </c>
      <c r="H677" s="200">
        <v>42756</v>
      </c>
      <c r="Q677" t="str">
        <f t="shared" si="40"/>
        <v>OK</v>
      </c>
      <c r="R677" t="str">
        <f t="shared" si="41"/>
        <v>OK</v>
      </c>
      <c r="S677" t="str">
        <f t="shared" si="42"/>
        <v>OK</v>
      </c>
      <c r="T677" t="str">
        <f t="shared" si="43"/>
        <v>OK</v>
      </c>
    </row>
    <row r="678" spans="1:20">
      <c r="A678" s="83" t="s">
        <v>309</v>
      </c>
      <c r="B678" s="194" t="s">
        <v>744</v>
      </c>
      <c r="C678" s="194" t="s">
        <v>753</v>
      </c>
      <c r="D678" s="194" t="s">
        <v>753</v>
      </c>
      <c r="E678" s="194" t="s">
        <v>745</v>
      </c>
      <c r="F678" s="195">
        <v>-1405.7473164134399</v>
      </c>
      <c r="G678" s="194">
        <f>'Drop downs XTRA'!$F678*2</f>
        <v>-2811.4946328268798</v>
      </c>
      <c r="H678" s="196">
        <v>42220</v>
      </c>
      <c r="Q678" t="str">
        <f t="shared" si="40"/>
        <v>OK</v>
      </c>
      <c r="R678" t="str">
        <f t="shared" si="41"/>
        <v>OK</v>
      </c>
      <c r="S678" t="str">
        <f t="shared" si="42"/>
        <v>OK</v>
      </c>
      <c r="T678" t="str">
        <f t="shared" si="43"/>
        <v>OK</v>
      </c>
    </row>
    <row r="679" spans="1:20">
      <c r="A679" s="82" t="s">
        <v>601</v>
      </c>
      <c r="B679" s="197" t="s">
        <v>744</v>
      </c>
      <c r="C679" s="197" t="s">
        <v>753</v>
      </c>
      <c r="D679" s="197" t="s">
        <v>753</v>
      </c>
      <c r="E679" s="197" t="s">
        <v>745</v>
      </c>
      <c r="F679" s="199">
        <v>-957.06801450000012</v>
      </c>
      <c r="G679" s="197">
        <f>'Drop downs XTRA'!$F679*2</f>
        <v>-1914.1360290000002</v>
      </c>
      <c r="H679" s="200">
        <v>42801</v>
      </c>
      <c r="Q679" t="str">
        <f t="shared" si="40"/>
        <v>OK</v>
      </c>
      <c r="R679" t="str">
        <f t="shared" si="41"/>
        <v>OK</v>
      </c>
      <c r="S679" t="str">
        <f t="shared" si="42"/>
        <v>OK</v>
      </c>
      <c r="T679" t="str">
        <f t="shared" si="43"/>
        <v>OK</v>
      </c>
    </row>
    <row r="680" spans="1:20">
      <c r="A680" s="83" t="s">
        <v>762</v>
      </c>
      <c r="B680" s="194" t="s">
        <v>744</v>
      </c>
      <c r="C680" s="194" t="s">
        <v>753</v>
      </c>
      <c r="D680" s="194" t="s">
        <v>753</v>
      </c>
      <c r="E680" s="194" t="s">
        <v>745</v>
      </c>
      <c r="F680" s="195">
        <v>-1186.5853439999998</v>
      </c>
      <c r="G680" s="194">
        <f>'Drop downs XTRA'!$F680*2</f>
        <v>-2373.1706879999997</v>
      </c>
      <c r="H680" s="196">
        <v>42836</v>
      </c>
      <c r="Q680" t="str">
        <f t="shared" si="40"/>
        <v>OK</v>
      </c>
      <c r="R680" t="str">
        <f t="shared" si="41"/>
        <v>OK</v>
      </c>
      <c r="S680" t="str">
        <f t="shared" si="42"/>
        <v>OK</v>
      </c>
      <c r="T680" t="str">
        <f t="shared" si="43"/>
        <v>OK</v>
      </c>
    </row>
    <row r="681" spans="1:20">
      <c r="A681" s="82" t="s">
        <v>763</v>
      </c>
      <c r="B681" s="197" t="s">
        <v>744</v>
      </c>
      <c r="C681" s="197" t="s">
        <v>753</v>
      </c>
      <c r="D681" s="197" t="s">
        <v>753</v>
      </c>
      <c r="E681" s="197" t="s">
        <v>745</v>
      </c>
      <c r="F681" s="199">
        <v>-959.66952681599992</v>
      </c>
      <c r="G681" s="197">
        <f>'Drop downs XTRA'!$F681*2</f>
        <v>-1919.3390536319998</v>
      </c>
      <c r="H681" s="200">
        <v>42857</v>
      </c>
      <c r="Q681" t="str">
        <f t="shared" si="40"/>
        <v>OK</v>
      </c>
      <c r="R681" t="str">
        <f t="shared" si="41"/>
        <v>OK</v>
      </c>
      <c r="S681" t="str">
        <f t="shared" si="42"/>
        <v>OK</v>
      </c>
      <c r="T681" t="str">
        <f t="shared" si="43"/>
        <v>OK</v>
      </c>
    </row>
    <row r="682" spans="1:20">
      <c r="A682" s="83" t="s">
        <v>764</v>
      </c>
      <c r="B682" s="194" t="s">
        <v>744</v>
      </c>
      <c r="C682" s="194" t="s">
        <v>753</v>
      </c>
      <c r="D682" s="194" t="s">
        <v>753</v>
      </c>
      <c r="E682" s="194" t="s">
        <v>745</v>
      </c>
      <c r="F682" s="195">
        <v>-917.80973413914364</v>
      </c>
      <c r="G682" s="194">
        <f>'Drop downs XTRA'!$F682*2</f>
        <v>-1835.6194682782873</v>
      </c>
      <c r="H682" s="196">
        <v>42706</v>
      </c>
      <c r="Q682" t="str">
        <f t="shared" si="40"/>
        <v>OK</v>
      </c>
      <c r="R682" t="str">
        <f t="shared" si="41"/>
        <v>OK</v>
      </c>
      <c r="S682" t="str">
        <f t="shared" si="42"/>
        <v>OK</v>
      </c>
      <c r="T682" t="str">
        <f t="shared" si="43"/>
        <v>OK</v>
      </c>
    </row>
    <row r="683" spans="1:20">
      <c r="A683" s="82" t="s">
        <v>533</v>
      </c>
      <c r="B683" s="197" t="s">
        <v>744</v>
      </c>
      <c r="C683" s="197" t="s">
        <v>753</v>
      </c>
      <c r="D683" s="197" t="s">
        <v>753</v>
      </c>
      <c r="E683" s="197" t="s">
        <v>745</v>
      </c>
      <c r="F683" s="199">
        <v>-1052.0696339999997</v>
      </c>
      <c r="G683" s="197">
        <f>'Drop downs XTRA'!$F683*2</f>
        <v>-2104.1392679999994</v>
      </c>
      <c r="H683" s="200">
        <v>42761</v>
      </c>
      <c r="Q683" t="str">
        <f t="shared" si="40"/>
        <v>OK</v>
      </c>
      <c r="R683" t="str">
        <f t="shared" si="41"/>
        <v>OK</v>
      </c>
      <c r="S683" t="str">
        <f t="shared" si="42"/>
        <v>OK</v>
      </c>
      <c r="T683" t="str">
        <f t="shared" si="43"/>
        <v>OK</v>
      </c>
    </row>
    <row r="684" spans="1:20">
      <c r="A684" s="83" t="s">
        <v>729</v>
      </c>
      <c r="B684" s="194" t="s">
        <v>730</v>
      </c>
      <c r="C684" s="194" t="s">
        <v>731</v>
      </c>
      <c r="D684" s="194" t="s">
        <v>732</v>
      </c>
      <c r="E684" s="194" t="s">
        <v>28</v>
      </c>
      <c r="F684" s="195">
        <v>30000</v>
      </c>
      <c r="G684" s="194">
        <f>'Drop downs XTRA'!$F684*2</f>
        <v>60000</v>
      </c>
      <c r="H684" s="196">
        <v>42467</v>
      </c>
      <c r="Q684" t="str">
        <f t="shared" si="40"/>
        <v>OK</v>
      </c>
      <c r="R684" t="str">
        <f t="shared" si="41"/>
        <v>OK</v>
      </c>
      <c r="S684" t="str">
        <f t="shared" si="42"/>
        <v>OK</v>
      </c>
      <c r="T684" t="str">
        <f t="shared" si="43"/>
        <v>OK</v>
      </c>
    </row>
    <row r="685" spans="1:20">
      <c r="A685" s="82" t="s">
        <v>735</v>
      </c>
      <c r="B685" s="197" t="s">
        <v>730</v>
      </c>
      <c r="C685" s="197" t="s">
        <v>504</v>
      </c>
      <c r="D685" s="197" t="s">
        <v>739</v>
      </c>
      <c r="E685" s="197" t="s">
        <v>28</v>
      </c>
      <c r="F685" s="199">
        <v>16000</v>
      </c>
      <c r="G685" s="197">
        <f>'Drop downs XTRA'!$F685*2</f>
        <v>32000</v>
      </c>
      <c r="H685" s="200">
        <v>42893</v>
      </c>
      <c r="Q685" t="str">
        <f t="shared" si="40"/>
        <v>OK</v>
      </c>
      <c r="R685" t="str">
        <f t="shared" si="41"/>
        <v>OK</v>
      </c>
      <c r="S685" t="str">
        <f t="shared" si="42"/>
        <v>OK</v>
      </c>
      <c r="T685" t="str">
        <f t="shared" si="43"/>
        <v>OK</v>
      </c>
    </row>
    <row r="686" spans="1:20">
      <c r="A686" s="83" t="s">
        <v>741</v>
      </c>
      <c r="B686" s="194" t="s">
        <v>730</v>
      </c>
      <c r="C686" s="194" t="s">
        <v>504</v>
      </c>
      <c r="D686" s="194" t="s">
        <v>739</v>
      </c>
      <c r="E686" s="194" t="s">
        <v>28</v>
      </c>
      <c r="F686" s="195">
        <v>20000</v>
      </c>
      <c r="G686" s="194">
        <f>'Drop downs XTRA'!$F686*2</f>
        <v>40000</v>
      </c>
      <c r="H686" s="196">
        <v>42546</v>
      </c>
      <c r="Q686" t="str">
        <f t="shared" si="40"/>
        <v>OK</v>
      </c>
      <c r="R686" t="str">
        <f t="shared" si="41"/>
        <v>OK</v>
      </c>
      <c r="S686" t="str">
        <f t="shared" si="42"/>
        <v>OK</v>
      </c>
      <c r="T686" t="str">
        <f t="shared" si="43"/>
        <v>OK</v>
      </c>
    </row>
    <row r="687" spans="1:20">
      <c r="A687" s="82" t="s">
        <v>746</v>
      </c>
      <c r="B687" s="197" t="s">
        <v>730</v>
      </c>
      <c r="C687" s="197" t="s">
        <v>734</v>
      </c>
      <c r="D687" s="197" t="s">
        <v>494</v>
      </c>
      <c r="E687" s="197" t="s">
        <v>28</v>
      </c>
      <c r="F687" s="199">
        <v>22000</v>
      </c>
      <c r="G687" s="197">
        <f>'Drop downs XTRA'!$F687*2</f>
        <v>44000</v>
      </c>
      <c r="H687" s="200">
        <v>42262</v>
      </c>
      <c r="Q687" t="str">
        <f t="shared" si="40"/>
        <v>OK</v>
      </c>
      <c r="R687" t="str">
        <f t="shared" si="41"/>
        <v>OK</v>
      </c>
      <c r="S687" t="str">
        <f t="shared" si="42"/>
        <v>OK</v>
      </c>
      <c r="T687" t="str">
        <f t="shared" si="43"/>
        <v>OK</v>
      </c>
    </row>
    <row r="688" spans="1:20">
      <c r="A688" s="83" t="s">
        <v>729</v>
      </c>
      <c r="B688" s="194" t="s">
        <v>738</v>
      </c>
      <c r="C688" s="194" t="s">
        <v>731</v>
      </c>
      <c r="D688" s="194" t="s">
        <v>739</v>
      </c>
      <c r="E688" s="194" t="s">
        <v>28</v>
      </c>
      <c r="F688" s="195">
        <v>26000</v>
      </c>
      <c r="G688" s="194">
        <f>'Drop downs XTRA'!$F688*2</f>
        <v>52000</v>
      </c>
      <c r="H688" s="196">
        <v>42264</v>
      </c>
      <c r="Q688" t="str">
        <f t="shared" si="40"/>
        <v>OK</v>
      </c>
      <c r="R688" t="str">
        <f t="shared" si="41"/>
        <v>Check Gov &amp; HP</v>
      </c>
      <c r="S688" t="str">
        <f t="shared" si="42"/>
        <v>OK</v>
      </c>
      <c r="T688" t="str">
        <f t="shared" si="43"/>
        <v>OK</v>
      </c>
    </row>
    <row r="689" spans="1:20">
      <c r="A689" s="82" t="s">
        <v>735</v>
      </c>
      <c r="B689" s="197" t="s">
        <v>738</v>
      </c>
      <c r="C689" s="197" t="s">
        <v>731</v>
      </c>
      <c r="D689" s="197" t="s">
        <v>732</v>
      </c>
      <c r="E689" s="197" t="s">
        <v>28</v>
      </c>
      <c r="F689" s="199">
        <v>10000</v>
      </c>
      <c r="G689" s="197">
        <f>'Drop downs XTRA'!$F689*2</f>
        <v>20000</v>
      </c>
      <c r="H689" s="200">
        <v>42112</v>
      </c>
      <c r="Q689" t="str">
        <f t="shared" si="40"/>
        <v>OK</v>
      </c>
      <c r="R689" t="str">
        <f t="shared" si="41"/>
        <v>OK</v>
      </c>
      <c r="S689" t="str">
        <f t="shared" si="42"/>
        <v>OK</v>
      </c>
      <c r="T689" t="str">
        <f t="shared" si="43"/>
        <v>OK</v>
      </c>
    </row>
    <row r="690" spans="1:20">
      <c r="A690" s="83" t="s">
        <v>741</v>
      </c>
      <c r="B690" s="194" t="s">
        <v>738</v>
      </c>
      <c r="C690" s="194" t="s">
        <v>734</v>
      </c>
      <c r="D690" s="194" t="s">
        <v>749</v>
      </c>
      <c r="E690" s="194" t="s">
        <v>28</v>
      </c>
      <c r="F690" s="195">
        <v>16000</v>
      </c>
      <c r="G690" s="194">
        <f>'Drop downs XTRA'!$F690*2</f>
        <v>32000</v>
      </c>
      <c r="H690" s="196">
        <v>42471</v>
      </c>
      <c r="Q690" t="str">
        <f t="shared" si="40"/>
        <v>OK</v>
      </c>
      <c r="R690" t="str">
        <f t="shared" si="41"/>
        <v>OK</v>
      </c>
      <c r="S690" t="str">
        <f t="shared" si="42"/>
        <v>OK</v>
      </c>
      <c r="T690" t="str">
        <f t="shared" si="43"/>
        <v>OK</v>
      </c>
    </row>
    <row r="691" spans="1:20">
      <c r="A691" s="82" t="s">
        <v>746</v>
      </c>
      <c r="B691" s="197" t="s">
        <v>738</v>
      </c>
      <c r="C691" s="197" t="s">
        <v>734</v>
      </c>
      <c r="D691" s="197" t="s">
        <v>751</v>
      </c>
      <c r="E691" s="197" t="s">
        <v>28</v>
      </c>
      <c r="F691" s="199">
        <v>19000</v>
      </c>
      <c r="G691" s="197">
        <f>'Drop downs XTRA'!$F691*2</f>
        <v>38000</v>
      </c>
      <c r="H691" s="200">
        <v>42619</v>
      </c>
      <c r="Q691" t="str">
        <f t="shared" si="40"/>
        <v>OK</v>
      </c>
      <c r="R691" t="str">
        <f t="shared" si="41"/>
        <v>OK</v>
      </c>
      <c r="S691" t="str">
        <f t="shared" si="42"/>
        <v>OK</v>
      </c>
      <c r="T691" t="str">
        <f t="shared" si="43"/>
        <v>OK</v>
      </c>
    </row>
    <row r="692" spans="1:20">
      <c r="A692" s="83" t="s">
        <v>729</v>
      </c>
      <c r="B692" s="194" t="s">
        <v>744</v>
      </c>
      <c r="C692" s="194" t="s">
        <v>504</v>
      </c>
      <c r="D692" s="194" t="s">
        <v>732</v>
      </c>
      <c r="E692" s="194" t="s">
        <v>28</v>
      </c>
      <c r="F692" s="195">
        <v>28000</v>
      </c>
      <c r="G692" s="194">
        <f>'Drop downs XTRA'!$F692*2</f>
        <v>56000</v>
      </c>
      <c r="H692" s="196">
        <v>42518</v>
      </c>
      <c r="Q692" t="str">
        <f t="shared" si="40"/>
        <v>OK</v>
      </c>
      <c r="R692" t="str">
        <f t="shared" si="41"/>
        <v>OK</v>
      </c>
      <c r="S692" t="str">
        <f t="shared" si="42"/>
        <v>OK</v>
      </c>
      <c r="T692" t="str">
        <f t="shared" si="43"/>
        <v>OK</v>
      </c>
    </row>
    <row r="693" spans="1:20">
      <c r="A693" s="82" t="s">
        <v>735</v>
      </c>
      <c r="B693" s="197" t="s">
        <v>744</v>
      </c>
      <c r="C693" s="197" t="s">
        <v>504</v>
      </c>
      <c r="D693" s="197" t="s">
        <v>751</v>
      </c>
      <c r="E693" s="197" t="s">
        <v>28</v>
      </c>
      <c r="F693" s="199">
        <v>12000</v>
      </c>
      <c r="G693" s="197">
        <f>'Drop downs XTRA'!$F693*2</f>
        <v>24000</v>
      </c>
      <c r="H693" s="200">
        <v>42506</v>
      </c>
      <c r="Q693" t="str">
        <f t="shared" si="40"/>
        <v>OK</v>
      </c>
      <c r="R693" t="str">
        <f t="shared" si="41"/>
        <v>OK</v>
      </c>
      <c r="S693" t="str">
        <f t="shared" si="42"/>
        <v>OK</v>
      </c>
      <c r="T693" t="str">
        <f t="shared" si="43"/>
        <v>OK</v>
      </c>
    </row>
    <row r="694" spans="1:20">
      <c r="A694" s="83" t="s">
        <v>741</v>
      </c>
      <c r="B694" s="194" t="s">
        <v>744</v>
      </c>
      <c r="C694" s="194" t="s">
        <v>734</v>
      </c>
      <c r="D694" s="194" t="s">
        <v>749</v>
      </c>
      <c r="E694" s="194" t="s">
        <v>28</v>
      </c>
      <c r="F694" s="195">
        <v>18000</v>
      </c>
      <c r="G694" s="194">
        <f>'Drop downs XTRA'!$F694*2</f>
        <v>36000</v>
      </c>
      <c r="H694" s="196">
        <v>42413</v>
      </c>
      <c r="Q694" t="str">
        <f t="shared" si="40"/>
        <v>OK</v>
      </c>
      <c r="R694" t="str">
        <f t="shared" si="41"/>
        <v>OK</v>
      </c>
      <c r="S694" t="str">
        <f t="shared" si="42"/>
        <v>OK</v>
      </c>
      <c r="T694" t="str">
        <f t="shared" si="43"/>
        <v>OK</v>
      </c>
    </row>
    <row r="695" spans="1:20">
      <c r="A695" s="82" t="s">
        <v>746</v>
      </c>
      <c r="B695" s="197" t="s">
        <v>744</v>
      </c>
      <c r="C695" s="197" t="s">
        <v>743</v>
      </c>
      <c r="D695" s="197" t="s">
        <v>752</v>
      </c>
      <c r="E695" s="197" t="s">
        <v>28</v>
      </c>
      <c r="F695" s="199">
        <v>21000</v>
      </c>
      <c r="G695" s="197">
        <f>'Drop downs XTRA'!$F695*2</f>
        <v>42000</v>
      </c>
      <c r="H695" s="200">
        <v>42919</v>
      </c>
      <c r="Q695" t="str">
        <f t="shared" si="40"/>
        <v>OK</v>
      </c>
      <c r="R695" t="str">
        <f t="shared" si="41"/>
        <v>OK</v>
      </c>
      <c r="S695" t="str">
        <f t="shared" si="42"/>
        <v>OK</v>
      </c>
      <c r="T695" t="str">
        <f t="shared" si="43"/>
        <v>OK</v>
      </c>
    </row>
    <row r="696" spans="1:20">
      <c r="A696" s="83" t="s">
        <v>729</v>
      </c>
      <c r="B696" s="194" t="s">
        <v>748</v>
      </c>
      <c r="C696" s="194" t="s">
        <v>502</v>
      </c>
      <c r="D696" s="194" t="s">
        <v>739</v>
      </c>
      <c r="E696" s="194" t="s">
        <v>28</v>
      </c>
      <c r="F696" s="195">
        <v>31000</v>
      </c>
      <c r="G696" s="194">
        <f>'Drop downs XTRA'!$F696*2</f>
        <v>62000</v>
      </c>
      <c r="H696" s="196">
        <v>42936</v>
      </c>
      <c r="Q696" t="str">
        <f t="shared" si="40"/>
        <v>OK</v>
      </c>
      <c r="R696" t="str">
        <f t="shared" si="41"/>
        <v>OK</v>
      </c>
      <c r="S696" t="str">
        <f t="shared" si="42"/>
        <v>OK</v>
      </c>
      <c r="T696" t="str">
        <f t="shared" si="43"/>
        <v>OK</v>
      </c>
    </row>
    <row r="697" spans="1:20">
      <c r="A697" s="82" t="s">
        <v>735</v>
      </c>
      <c r="B697" s="197" t="s">
        <v>748</v>
      </c>
      <c r="C697" s="197" t="s">
        <v>734</v>
      </c>
      <c r="D697" s="197" t="s">
        <v>752</v>
      </c>
      <c r="E697" s="197" t="s">
        <v>28</v>
      </c>
      <c r="F697" s="199">
        <v>15000</v>
      </c>
      <c r="G697" s="197">
        <f>'Drop downs XTRA'!$F697*2</f>
        <v>30000</v>
      </c>
      <c r="H697" s="200">
        <v>42076</v>
      </c>
      <c r="Q697" t="str">
        <f t="shared" si="40"/>
        <v>OK</v>
      </c>
      <c r="R697" t="str">
        <f t="shared" si="41"/>
        <v>OK</v>
      </c>
      <c r="S697" t="str">
        <f t="shared" si="42"/>
        <v>OK</v>
      </c>
      <c r="T697" t="str">
        <f t="shared" si="43"/>
        <v>OK</v>
      </c>
    </row>
    <row r="698" spans="1:20">
      <c r="A698" s="83" t="s">
        <v>741</v>
      </c>
      <c r="B698" s="194" t="s">
        <v>748</v>
      </c>
      <c r="C698" s="194" t="s">
        <v>731</v>
      </c>
      <c r="D698" s="194" t="s">
        <v>752</v>
      </c>
      <c r="E698" s="194" t="s">
        <v>28</v>
      </c>
      <c r="F698" s="195">
        <v>21000</v>
      </c>
      <c r="G698" s="194">
        <f>'Drop downs XTRA'!$F698*2</f>
        <v>42000</v>
      </c>
      <c r="H698" s="196">
        <v>42398</v>
      </c>
      <c r="Q698" t="str">
        <f t="shared" si="40"/>
        <v>OK</v>
      </c>
      <c r="R698" t="str">
        <f t="shared" si="41"/>
        <v>OK</v>
      </c>
      <c r="S698" t="str">
        <f t="shared" si="42"/>
        <v>OK</v>
      </c>
      <c r="T698" t="str">
        <f t="shared" si="43"/>
        <v>OK</v>
      </c>
    </row>
    <row r="699" spans="1:20">
      <c r="A699" s="82" t="s">
        <v>746</v>
      </c>
      <c r="B699" s="197" t="s">
        <v>748</v>
      </c>
      <c r="C699" s="197" t="s">
        <v>743</v>
      </c>
      <c r="D699" s="197" t="s">
        <v>752</v>
      </c>
      <c r="E699" s="197" t="s">
        <v>28</v>
      </c>
      <c r="F699" s="199">
        <v>24000</v>
      </c>
      <c r="G699" s="197">
        <f>'Drop downs XTRA'!$F699*2</f>
        <v>48000</v>
      </c>
      <c r="H699" s="200">
        <v>42152</v>
      </c>
      <c r="Q699" t="str">
        <f t="shared" si="40"/>
        <v>OK</v>
      </c>
      <c r="R699" t="str">
        <f t="shared" si="41"/>
        <v>OK</v>
      </c>
      <c r="S699" t="str">
        <f t="shared" si="42"/>
        <v>OK</v>
      </c>
      <c r="T699" t="str">
        <f t="shared" si="43"/>
        <v>OK</v>
      </c>
    </row>
    <row r="700" spans="1:20">
      <c r="A700" s="83" t="s">
        <v>729</v>
      </c>
      <c r="B700" s="194" t="s">
        <v>738</v>
      </c>
      <c r="C700" s="194" t="s">
        <v>750</v>
      </c>
      <c r="D700" s="194" t="s">
        <v>752</v>
      </c>
      <c r="E700" s="194" t="s">
        <v>28</v>
      </c>
      <c r="F700" s="195">
        <v>25000</v>
      </c>
      <c r="G700" s="194">
        <f>'Drop downs XTRA'!$F700*2</f>
        <v>50000</v>
      </c>
      <c r="H700" s="196">
        <v>42261</v>
      </c>
      <c r="Q700" t="str">
        <f t="shared" si="40"/>
        <v>OK</v>
      </c>
      <c r="R700" t="str">
        <f t="shared" si="41"/>
        <v>OK</v>
      </c>
      <c r="S700" t="str">
        <f t="shared" si="42"/>
        <v>OK</v>
      </c>
      <c r="T700" t="str">
        <f t="shared" si="43"/>
        <v>OK</v>
      </c>
    </row>
    <row r="701" spans="1:20">
      <c r="A701" s="82" t="s">
        <v>735</v>
      </c>
      <c r="B701" s="197" t="s">
        <v>738</v>
      </c>
      <c r="C701" s="197" t="s">
        <v>504</v>
      </c>
      <c r="D701" s="197" t="s">
        <v>752</v>
      </c>
      <c r="E701" s="197" t="s">
        <v>28</v>
      </c>
      <c r="F701" s="199">
        <v>9000</v>
      </c>
      <c r="G701" s="197">
        <f>'Drop downs XTRA'!$F701*2</f>
        <v>18000</v>
      </c>
      <c r="H701" s="200">
        <v>42501</v>
      </c>
      <c r="Q701" t="str">
        <f t="shared" si="40"/>
        <v>OK</v>
      </c>
      <c r="R701" t="str">
        <f t="shared" si="41"/>
        <v>OK</v>
      </c>
      <c r="S701" t="str">
        <f t="shared" si="42"/>
        <v>OK</v>
      </c>
      <c r="T701" t="str">
        <f t="shared" si="43"/>
        <v>OK</v>
      </c>
    </row>
    <row r="702" spans="1:20">
      <c r="A702" s="83" t="s">
        <v>741</v>
      </c>
      <c r="B702" s="194" t="s">
        <v>738</v>
      </c>
      <c r="C702" s="194" t="s">
        <v>743</v>
      </c>
      <c r="D702" s="194" t="s">
        <v>751</v>
      </c>
      <c r="E702" s="194" t="s">
        <v>28</v>
      </c>
      <c r="F702" s="195">
        <v>15000</v>
      </c>
      <c r="G702" s="194">
        <f>'Drop downs XTRA'!$F702*2</f>
        <v>30000</v>
      </c>
      <c r="H702" s="196">
        <v>42762</v>
      </c>
      <c r="Q702" t="str">
        <f t="shared" si="40"/>
        <v>OK</v>
      </c>
      <c r="R702" t="str">
        <f t="shared" si="41"/>
        <v>OK</v>
      </c>
      <c r="S702" t="str">
        <f t="shared" si="42"/>
        <v>OK</v>
      </c>
      <c r="T702" t="str">
        <f t="shared" si="43"/>
        <v>OK</v>
      </c>
    </row>
    <row r="703" spans="1:20">
      <c r="A703" s="82" t="s">
        <v>746</v>
      </c>
      <c r="B703" s="197" t="s">
        <v>738</v>
      </c>
      <c r="C703" s="197" t="s">
        <v>743</v>
      </c>
      <c r="D703" s="197" t="s">
        <v>732</v>
      </c>
      <c r="E703" s="197" t="s">
        <v>28</v>
      </c>
      <c r="F703" s="199">
        <v>18000</v>
      </c>
      <c r="G703" s="197">
        <f>'Drop downs XTRA'!$F703*2</f>
        <v>36000</v>
      </c>
      <c r="H703" s="200">
        <v>42989</v>
      </c>
      <c r="Q703" t="str">
        <f t="shared" si="40"/>
        <v>OK</v>
      </c>
      <c r="R703" t="str">
        <f t="shared" si="41"/>
        <v>OK</v>
      </c>
      <c r="S703" t="str">
        <f t="shared" si="42"/>
        <v>OK</v>
      </c>
      <c r="T703" t="str">
        <f t="shared" si="43"/>
        <v>OK</v>
      </c>
    </row>
    <row r="704" spans="1:20">
      <c r="A704" s="83" t="s">
        <v>756</v>
      </c>
      <c r="B704" s="194" t="s">
        <v>730</v>
      </c>
      <c r="C704" s="194" t="s">
        <v>504</v>
      </c>
      <c r="D704" s="194" t="s">
        <v>749</v>
      </c>
      <c r="E704" s="194" t="s">
        <v>740</v>
      </c>
      <c r="F704" s="195">
        <v>-11000</v>
      </c>
      <c r="G704" s="194">
        <f>'Drop downs XTRA'!$F704*2</f>
        <v>-22000</v>
      </c>
      <c r="H704" s="196">
        <v>42573</v>
      </c>
      <c r="Q704" t="str">
        <f t="shared" si="40"/>
        <v>OK</v>
      </c>
      <c r="R704" t="str">
        <f t="shared" si="41"/>
        <v>OK</v>
      </c>
      <c r="S704" t="str">
        <f t="shared" si="42"/>
        <v>OK</v>
      </c>
      <c r="T704" t="str">
        <f t="shared" si="43"/>
        <v>OK</v>
      </c>
    </row>
    <row r="705" spans="1:20">
      <c r="A705" s="82" t="s">
        <v>757</v>
      </c>
      <c r="B705" s="197" t="s">
        <v>730</v>
      </c>
      <c r="C705" s="197" t="s">
        <v>734</v>
      </c>
      <c r="D705" s="197" t="s">
        <v>749</v>
      </c>
      <c r="E705" s="197" t="s">
        <v>740</v>
      </c>
      <c r="F705" s="199">
        <v>-3000</v>
      </c>
      <c r="G705" s="197">
        <f>'Drop downs XTRA'!$F705*2</f>
        <v>-6000</v>
      </c>
      <c r="H705" s="200">
        <v>42172</v>
      </c>
      <c r="Q705" t="str">
        <f t="shared" si="40"/>
        <v>OK</v>
      </c>
      <c r="R705" t="str">
        <f t="shared" si="41"/>
        <v>OK</v>
      </c>
      <c r="S705" t="str">
        <f t="shared" si="42"/>
        <v>OK</v>
      </c>
      <c r="T705" t="str">
        <f t="shared" si="43"/>
        <v>OK</v>
      </c>
    </row>
    <row r="706" spans="1:20">
      <c r="A706" s="83" t="s">
        <v>758</v>
      </c>
      <c r="B706" s="194" t="s">
        <v>730</v>
      </c>
      <c r="C706" s="194" t="s">
        <v>750</v>
      </c>
      <c r="D706" s="194" t="s">
        <v>749</v>
      </c>
      <c r="E706" s="194" t="s">
        <v>740</v>
      </c>
      <c r="F706" s="195">
        <v>-6000</v>
      </c>
      <c r="G706" s="194">
        <f>'Drop downs XTRA'!$F706*2</f>
        <v>-12000</v>
      </c>
      <c r="H706" s="196">
        <v>42368</v>
      </c>
      <c r="Q706" t="str">
        <f t="shared" si="40"/>
        <v>OK</v>
      </c>
      <c r="R706" t="str">
        <f t="shared" si="41"/>
        <v>OK</v>
      </c>
      <c r="S706" t="str">
        <f t="shared" si="42"/>
        <v>OK</v>
      </c>
      <c r="T706" t="str">
        <f t="shared" si="43"/>
        <v>OK</v>
      </c>
    </row>
    <row r="707" spans="1:20">
      <c r="A707" s="82" t="s">
        <v>759</v>
      </c>
      <c r="B707" s="197" t="s">
        <v>730</v>
      </c>
      <c r="C707" s="197" t="s">
        <v>743</v>
      </c>
      <c r="D707" s="197" t="s">
        <v>751</v>
      </c>
      <c r="E707" s="197" t="s">
        <v>740</v>
      </c>
      <c r="F707" s="199">
        <v>-3000</v>
      </c>
      <c r="G707" s="197">
        <f>'Drop downs XTRA'!$F707*2</f>
        <v>-6000</v>
      </c>
      <c r="H707" s="200">
        <v>42193</v>
      </c>
      <c r="Q707" t="str">
        <f t="shared" si="40"/>
        <v>OK</v>
      </c>
      <c r="R707" t="str">
        <f t="shared" si="41"/>
        <v>OK</v>
      </c>
      <c r="S707" t="str">
        <f t="shared" si="42"/>
        <v>OK</v>
      </c>
      <c r="T707" t="str">
        <f t="shared" si="43"/>
        <v>OK</v>
      </c>
    </row>
    <row r="708" spans="1:20">
      <c r="A708" s="83" t="s">
        <v>756</v>
      </c>
      <c r="B708" s="194" t="s">
        <v>738</v>
      </c>
      <c r="C708" s="194" t="s">
        <v>743</v>
      </c>
      <c r="D708" s="194" t="s">
        <v>751</v>
      </c>
      <c r="E708" s="194" t="s">
        <v>740</v>
      </c>
      <c r="F708" s="195">
        <v>-15000</v>
      </c>
      <c r="G708" s="194">
        <f>'Drop downs XTRA'!$F708*2</f>
        <v>-30000</v>
      </c>
      <c r="H708" s="196">
        <v>42394</v>
      </c>
      <c r="Q708" t="str">
        <f t="shared" ref="Q708:Q771" si="44">IF(COUNTA(A708:H708)=8,"OK",$Q$3)</f>
        <v>OK</v>
      </c>
      <c r="R708" t="str">
        <f t="shared" ref="R708:R771" si="45">IF(AND(D708="Gov",C708="HP"),$R$3,"OK")</f>
        <v>OK</v>
      </c>
      <c r="S708" t="str">
        <f t="shared" ref="S708:S771" si="46">IF(G708=F708*2,"OK",$S$3)</f>
        <v>OK</v>
      </c>
      <c r="T708" t="str">
        <f t="shared" ref="T708:T771" si="47">IF(AND(E708="Income",F708&lt;=0),$T$3,"OK")</f>
        <v>OK</v>
      </c>
    </row>
    <row r="709" spans="1:20">
      <c r="A709" s="82" t="s">
        <v>757</v>
      </c>
      <c r="B709" s="197" t="s">
        <v>738</v>
      </c>
      <c r="C709" s="197" t="s">
        <v>750</v>
      </c>
      <c r="D709" s="197" t="s">
        <v>732</v>
      </c>
      <c r="E709" s="197" t="s">
        <v>740</v>
      </c>
      <c r="F709" s="199">
        <v>-7000</v>
      </c>
      <c r="G709" s="197">
        <f>'Drop downs XTRA'!$F709*2</f>
        <v>-14000</v>
      </c>
      <c r="H709" s="200">
        <v>42534</v>
      </c>
      <c r="Q709" t="str">
        <f t="shared" si="44"/>
        <v>OK</v>
      </c>
      <c r="R709" t="str">
        <f t="shared" si="45"/>
        <v>OK</v>
      </c>
      <c r="S709" t="str">
        <f t="shared" si="46"/>
        <v>OK</v>
      </c>
      <c r="T709" t="str">
        <f t="shared" si="47"/>
        <v>OK</v>
      </c>
    </row>
    <row r="710" spans="1:20">
      <c r="A710" s="83" t="s">
        <v>758</v>
      </c>
      <c r="B710" s="194" t="s">
        <v>738</v>
      </c>
      <c r="C710" s="194" t="s">
        <v>731</v>
      </c>
      <c r="D710" s="194" t="s">
        <v>494</v>
      </c>
      <c r="E710" s="194" t="s">
        <v>740</v>
      </c>
      <c r="F710" s="195">
        <v>-10000</v>
      </c>
      <c r="G710" s="194">
        <f>'Drop downs XTRA'!$F710*2</f>
        <v>-20000</v>
      </c>
      <c r="H710" s="196">
        <v>42438</v>
      </c>
      <c r="Q710" t="str">
        <f t="shared" si="44"/>
        <v>OK</v>
      </c>
      <c r="R710" t="str">
        <f t="shared" si="45"/>
        <v>OK</v>
      </c>
      <c r="S710" t="str">
        <f t="shared" si="46"/>
        <v>OK</v>
      </c>
      <c r="T710" t="str">
        <f t="shared" si="47"/>
        <v>OK</v>
      </c>
    </row>
    <row r="711" spans="1:20">
      <c r="A711" s="82" t="s">
        <v>759</v>
      </c>
      <c r="B711" s="197" t="s">
        <v>738</v>
      </c>
      <c r="C711" s="197" t="s">
        <v>743</v>
      </c>
      <c r="D711" s="197" t="s">
        <v>751</v>
      </c>
      <c r="E711" s="197" t="s">
        <v>740</v>
      </c>
      <c r="F711" s="199">
        <v>-7000</v>
      </c>
      <c r="G711" s="197">
        <f>'Drop downs XTRA'!$F711*2</f>
        <v>-14000</v>
      </c>
      <c r="H711" s="200">
        <v>42996</v>
      </c>
      <c r="Q711" t="str">
        <f t="shared" si="44"/>
        <v>OK</v>
      </c>
      <c r="R711" t="str">
        <f t="shared" si="45"/>
        <v>OK</v>
      </c>
      <c r="S711" t="str">
        <f t="shared" si="46"/>
        <v>OK</v>
      </c>
      <c r="T711" t="str">
        <f t="shared" si="47"/>
        <v>OK</v>
      </c>
    </row>
    <row r="712" spans="1:20">
      <c r="A712" s="83" t="s">
        <v>756</v>
      </c>
      <c r="B712" s="194" t="s">
        <v>748</v>
      </c>
      <c r="C712" s="194" t="s">
        <v>743</v>
      </c>
      <c r="D712" s="194" t="s">
        <v>739</v>
      </c>
      <c r="E712" s="194" t="s">
        <v>740</v>
      </c>
      <c r="F712" s="195">
        <v>-13000</v>
      </c>
      <c r="G712" s="194">
        <f>'Drop downs XTRA'!$F712*2</f>
        <v>-26000</v>
      </c>
      <c r="H712" s="196">
        <v>42097</v>
      </c>
      <c r="Q712" t="str">
        <f t="shared" si="44"/>
        <v>OK</v>
      </c>
      <c r="R712" t="str">
        <f t="shared" si="45"/>
        <v>OK</v>
      </c>
      <c r="S712" t="str">
        <f t="shared" si="46"/>
        <v>OK</v>
      </c>
      <c r="T712" t="str">
        <f t="shared" si="47"/>
        <v>OK</v>
      </c>
    </row>
    <row r="713" spans="1:20">
      <c r="A713" s="82" t="s">
        <v>757</v>
      </c>
      <c r="B713" s="197" t="s">
        <v>748</v>
      </c>
      <c r="C713" s="197" t="s">
        <v>734</v>
      </c>
      <c r="D713" s="197" t="s">
        <v>752</v>
      </c>
      <c r="E713" s="197" t="s">
        <v>740</v>
      </c>
      <c r="F713" s="199">
        <v>-5000</v>
      </c>
      <c r="G713" s="197">
        <f>'Drop downs XTRA'!$F713*2</f>
        <v>-10000</v>
      </c>
      <c r="H713" s="200">
        <v>42326</v>
      </c>
      <c r="Q713" t="str">
        <f t="shared" si="44"/>
        <v>OK</v>
      </c>
      <c r="R713" t="str">
        <f t="shared" si="45"/>
        <v>OK</v>
      </c>
      <c r="S713" t="str">
        <f t="shared" si="46"/>
        <v>OK</v>
      </c>
      <c r="T713" t="str">
        <f t="shared" si="47"/>
        <v>OK</v>
      </c>
    </row>
    <row r="714" spans="1:20">
      <c r="A714" s="83" t="s">
        <v>758</v>
      </c>
      <c r="B714" s="194" t="s">
        <v>748</v>
      </c>
      <c r="C714" s="194" t="s">
        <v>504</v>
      </c>
      <c r="D714" s="194" t="s">
        <v>494</v>
      </c>
      <c r="E714" s="194" t="s">
        <v>740</v>
      </c>
      <c r="F714" s="195">
        <v>-8000</v>
      </c>
      <c r="G714" s="194">
        <f>'Drop downs XTRA'!$F714*2</f>
        <v>-16000</v>
      </c>
      <c r="H714" s="196">
        <v>42915</v>
      </c>
      <c r="Q714" t="str">
        <f t="shared" si="44"/>
        <v>OK</v>
      </c>
      <c r="R714" t="str">
        <f t="shared" si="45"/>
        <v>OK</v>
      </c>
      <c r="S714" t="str">
        <f t="shared" si="46"/>
        <v>OK</v>
      </c>
      <c r="T714" t="str">
        <f t="shared" si="47"/>
        <v>OK</v>
      </c>
    </row>
    <row r="715" spans="1:20">
      <c r="A715" s="82" t="s">
        <v>759</v>
      </c>
      <c r="B715" s="197" t="s">
        <v>748</v>
      </c>
      <c r="C715" s="197" t="s">
        <v>731</v>
      </c>
      <c r="D715" s="197" t="s">
        <v>739</v>
      </c>
      <c r="E715" s="197" t="s">
        <v>740</v>
      </c>
      <c r="F715" s="199">
        <v>-5000</v>
      </c>
      <c r="G715" s="197">
        <f>'Drop downs XTRA'!$F715*2</f>
        <v>-10000</v>
      </c>
      <c r="H715" s="200">
        <v>42160</v>
      </c>
      <c r="Q715" t="str">
        <f t="shared" si="44"/>
        <v>OK</v>
      </c>
      <c r="R715" t="str">
        <f t="shared" si="45"/>
        <v>Check Gov &amp; HP</v>
      </c>
      <c r="S715" t="str">
        <f t="shared" si="46"/>
        <v>OK</v>
      </c>
      <c r="T715" t="str">
        <f t="shared" si="47"/>
        <v>OK</v>
      </c>
    </row>
    <row r="716" spans="1:20">
      <c r="A716" s="83" t="s">
        <v>756</v>
      </c>
      <c r="B716" s="194" t="s">
        <v>744</v>
      </c>
      <c r="C716" s="194" t="s">
        <v>731</v>
      </c>
      <c r="D716" s="194" t="s">
        <v>752</v>
      </c>
      <c r="E716" s="194" t="s">
        <v>740</v>
      </c>
      <c r="F716" s="195">
        <v>-10000</v>
      </c>
      <c r="G716" s="194">
        <f>'Drop downs XTRA'!$F716*2</f>
        <v>-20000</v>
      </c>
      <c r="H716" s="196">
        <v>42233</v>
      </c>
      <c r="Q716" t="str">
        <f t="shared" si="44"/>
        <v>OK</v>
      </c>
      <c r="R716" t="str">
        <f t="shared" si="45"/>
        <v>OK</v>
      </c>
      <c r="S716" t="str">
        <f t="shared" si="46"/>
        <v>OK</v>
      </c>
      <c r="T716" t="str">
        <f t="shared" si="47"/>
        <v>OK</v>
      </c>
    </row>
    <row r="717" spans="1:20">
      <c r="A717" s="82" t="s">
        <v>757</v>
      </c>
      <c r="B717" s="197" t="s">
        <v>744</v>
      </c>
      <c r="C717" s="197" t="s">
        <v>502</v>
      </c>
      <c r="D717" s="197" t="s">
        <v>732</v>
      </c>
      <c r="E717" s="197" t="s">
        <v>740</v>
      </c>
      <c r="F717" s="199">
        <v>-2000</v>
      </c>
      <c r="G717" s="197">
        <f>'Drop downs XTRA'!$F717*2</f>
        <v>-4000</v>
      </c>
      <c r="H717" s="200">
        <v>42908</v>
      </c>
      <c r="Q717" t="str">
        <f t="shared" si="44"/>
        <v>OK</v>
      </c>
      <c r="R717" t="str">
        <f t="shared" si="45"/>
        <v>OK</v>
      </c>
      <c r="S717" t="str">
        <f t="shared" si="46"/>
        <v>OK</v>
      </c>
      <c r="T717" t="str">
        <f t="shared" si="47"/>
        <v>OK</v>
      </c>
    </row>
    <row r="718" spans="1:20">
      <c r="A718" s="83" t="s">
        <v>758</v>
      </c>
      <c r="B718" s="194" t="s">
        <v>744</v>
      </c>
      <c r="C718" s="194" t="s">
        <v>743</v>
      </c>
      <c r="D718" s="194" t="s">
        <v>732</v>
      </c>
      <c r="E718" s="194" t="s">
        <v>740</v>
      </c>
      <c r="F718" s="195">
        <v>-5000</v>
      </c>
      <c r="G718" s="194">
        <f>'Drop downs XTRA'!$F718*2</f>
        <v>-10000</v>
      </c>
      <c r="H718" s="196">
        <v>42510</v>
      </c>
      <c r="Q718" t="str">
        <f t="shared" si="44"/>
        <v>OK</v>
      </c>
      <c r="R718" t="str">
        <f t="shared" si="45"/>
        <v>OK</v>
      </c>
      <c r="S718" t="str">
        <f t="shared" si="46"/>
        <v>OK</v>
      </c>
      <c r="T718" t="str">
        <f t="shared" si="47"/>
        <v>OK</v>
      </c>
    </row>
    <row r="719" spans="1:20">
      <c r="A719" s="82" t="s">
        <v>759</v>
      </c>
      <c r="B719" s="197" t="s">
        <v>744</v>
      </c>
      <c r="C719" s="197" t="s">
        <v>731</v>
      </c>
      <c r="D719" s="197" t="s">
        <v>752</v>
      </c>
      <c r="E719" s="197" t="s">
        <v>740</v>
      </c>
      <c r="F719" s="199">
        <v>-2000</v>
      </c>
      <c r="G719" s="197">
        <f>'Drop downs XTRA'!$F719*2</f>
        <v>-4000</v>
      </c>
      <c r="H719" s="200">
        <v>42749</v>
      </c>
      <c r="Q719" t="str">
        <f t="shared" si="44"/>
        <v>OK</v>
      </c>
      <c r="R719" t="str">
        <f t="shared" si="45"/>
        <v>OK</v>
      </c>
      <c r="S719" t="str">
        <f t="shared" si="46"/>
        <v>OK</v>
      </c>
      <c r="T719" t="str">
        <f t="shared" si="47"/>
        <v>OK</v>
      </c>
    </row>
    <row r="720" spans="1:20">
      <c r="A720" s="83" t="s">
        <v>756</v>
      </c>
      <c r="B720" s="194" t="s">
        <v>738</v>
      </c>
      <c r="C720" s="194" t="s">
        <v>504</v>
      </c>
      <c r="D720" s="194" t="s">
        <v>494</v>
      </c>
      <c r="E720" s="194" t="s">
        <v>740</v>
      </c>
      <c r="F720" s="195">
        <v>-16000</v>
      </c>
      <c r="G720" s="194">
        <f>'Drop downs XTRA'!$F720*2</f>
        <v>-32000</v>
      </c>
      <c r="H720" s="196">
        <v>42298</v>
      </c>
      <c r="Q720" t="str">
        <f t="shared" si="44"/>
        <v>OK</v>
      </c>
      <c r="R720" t="str">
        <f t="shared" si="45"/>
        <v>OK</v>
      </c>
      <c r="S720" t="str">
        <f t="shared" si="46"/>
        <v>OK</v>
      </c>
      <c r="T720" t="str">
        <f t="shared" si="47"/>
        <v>OK</v>
      </c>
    </row>
    <row r="721" spans="1:20">
      <c r="A721" s="82" t="s">
        <v>757</v>
      </c>
      <c r="B721" s="197" t="s">
        <v>738</v>
      </c>
      <c r="C721" s="197" t="s">
        <v>502</v>
      </c>
      <c r="D721" s="197" t="s">
        <v>749</v>
      </c>
      <c r="E721" s="197" t="s">
        <v>740</v>
      </c>
      <c r="F721" s="199">
        <v>-8000</v>
      </c>
      <c r="G721" s="197">
        <f>'Drop downs XTRA'!$F721*2</f>
        <v>-16000</v>
      </c>
      <c r="H721" s="200">
        <v>42474</v>
      </c>
      <c r="Q721" t="str">
        <f t="shared" si="44"/>
        <v>OK</v>
      </c>
      <c r="R721" t="str">
        <f t="shared" si="45"/>
        <v>OK</v>
      </c>
      <c r="S721" t="str">
        <f t="shared" si="46"/>
        <v>OK</v>
      </c>
      <c r="T721" t="str">
        <f t="shared" si="47"/>
        <v>OK</v>
      </c>
    </row>
    <row r="722" spans="1:20">
      <c r="A722" s="83" t="s">
        <v>758</v>
      </c>
      <c r="B722" s="194" t="s">
        <v>738</v>
      </c>
      <c r="C722" s="194" t="s">
        <v>743</v>
      </c>
      <c r="D722" s="194" t="s">
        <v>739</v>
      </c>
      <c r="E722" s="194" t="s">
        <v>740</v>
      </c>
      <c r="F722" s="195">
        <v>-11000</v>
      </c>
      <c r="G722" s="194">
        <f>'Drop downs XTRA'!$F722*2</f>
        <v>-22000</v>
      </c>
      <c r="H722" s="196">
        <v>42850</v>
      </c>
      <c r="Q722" t="str">
        <f t="shared" si="44"/>
        <v>OK</v>
      </c>
      <c r="R722" t="str">
        <f t="shared" si="45"/>
        <v>OK</v>
      </c>
      <c r="S722" t="str">
        <f t="shared" si="46"/>
        <v>OK</v>
      </c>
      <c r="T722" t="str">
        <f t="shared" si="47"/>
        <v>OK</v>
      </c>
    </row>
    <row r="723" spans="1:20">
      <c r="A723" s="82" t="s">
        <v>759</v>
      </c>
      <c r="B723" s="197" t="s">
        <v>738</v>
      </c>
      <c r="C723" s="197" t="s">
        <v>750</v>
      </c>
      <c r="D723" s="197" t="s">
        <v>749</v>
      </c>
      <c r="E723" s="197" t="s">
        <v>740</v>
      </c>
      <c r="F723" s="199">
        <v>-8000</v>
      </c>
      <c r="G723" s="197">
        <f>'Drop downs XTRA'!$F723*2</f>
        <v>-16000</v>
      </c>
      <c r="H723" s="200">
        <v>42641</v>
      </c>
      <c r="Q723" t="str">
        <f t="shared" si="44"/>
        <v>OK</v>
      </c>
      <c r="R723" t="str">
        <f t="shared" si="45"/>
        <v>OK</v>
      </c>
      <c r="S723" t="str">
        <f t="shared" si="46"/>
        <v>OK</v>
      </c>
      <c r="T723" t="str">
        <f t="shared" si="47"/>
        <v>OK</v>
      </c>
    </row>
    <row r="724" spans="1:20">
      <c r="A724" s="83" t="s">
        <v>760</v>
      </c>
      <c r="B724" s="194" t="s">
        <v>738</v>
      </c>
      <c r="C724" s="194" t="s">
        <v>753</v>
      </c>
      <c r="D724" s="194" t="s">
        <v>753</v>
      </c>
      <c r="E724" s="194" t="s">
        <v>745</v>
      </c>
      <c r="F724" s="195">
        <v>-11000</v>
      </c>
      <c r="G724" s="194">
        <f>'Drop downs XTRA'!$F724*2</f>
        <v>-22000</v>
      </c>
      <c r="H724" s="196">
        <v>42137</v>
      </c>
      <c r="Q724" t="str">
        <f t="shared" si="44"/>
        <v>OK</v>
      </c>
      <c r="R724" t="str">
        <f t="shared" si="45"/>
        <v>OK</v>
      </c>
      <c r="S724" t="str">
        <f t="shared" si="46"/>
        <v>OK</v>
      </c>
      <c r="T724" t="str">
        <f t="shared" si="47"/>
        <v>OK</v>
      </c>
    </row>
    <row r="725" spans="1:20">
      <c r="A725" s="82" t="s">
        <v>39</v>
      </c>
      <c r="B725" s="197" t="s">
        <v>738</v>
      </c>
      <c r="C725" s="197" t="s">
        <v>753</v>
      </c>
      <c r="D725" s="197" t="s">
        <v>753</v>
      </c>
      <c r="E725" s="197" t="s">
        <v>745</v>
      </c>
      <c r="F725" s="199">
        <v>-5530.0000000000009</v>
      </c>
      <c r="G725" s="197">
        <f>'Drop downs XTRA'!$F725*2</f>
        <v>-11060.000000000002</v>
      </c>
      <c r="H725" s="200">
        <v>42717</v>
      </c>
      <c r="Q725" t="str">
        <f t="shared" si="44"/>
        <v>OK</v>
      </c>
      <c r="R725" t="str">
        <f t="shared" si="45"/>
        <v>OK</v>
      </c>
      <c r="S725" t="str">
        <f t="shared" si="46"/>
        <v>OK</v>
      </c>
      <c r="T725" t="str">
        <f t="shared" si="47"/>
        <v>OK</v>
      </c>
    </row>
    <row r="726" spans="1:20">
      <c r="A726" s="83" t="s">
        <v>761</v>
      </c>
      <c r="B726" s="194" t="s">
        <v>738</v>
      </c>
      <c r="C726" s="194" t="s">
        <v>753</v>
      </c>
      <c r="D726" s="194" t="s">
        <v>753</v>
      </c>
      <c r="E726" s="194" t="s">
        <v>745</v>
      </c>
      <c r="F726" s="195">
        <v>-1500</v>
      </c>
      <c r="G726" s="194">
        <f>'Drop downs XTRA'!$F726*2</f>
        <v>-3000</v>
      </c>
      <c r="H726" s="196">
        <v>42101</v>
      </c>
      <c r="Q726" t="str">
        <f t="shared" si="44"/>
        <v>OK</v>
      </c>
      <c r="R726" t="str">
        <f t="shared" si="45"/>
        <v>OK</v>
      </c>
      <c r="S726" t="str">
        <f t="shared" si="46"/>
        <v>OK</v>
      </c>
      <c r="T726" t="str">
        <f t="shared" si="47"/>
        <v>OK</v>
      </c>
    </row>
    <row r="727" spans="1:20">
      <c r="A727" s="82" t="s">
        <v>309</v>
      </c>
      <c r="B727" s="197" t="s">
        <v>738</v>
      </c>
      <c r="C727" s="197" t="s">
        <v>753</v>
      </c>
      <c r="D727" s="197" t="s">
        <v>753</v>
      </c>
      <c r="E727" s="197" t="s">
        <v>745</v>
      </c>
      <c r="F727" s="199">
        <v>-3000</v>
      </c>
      <c r="G727" s="197">
        <f>'Drop downs XTRA'!$F727*2</f>
        <v>-6000</v>
      </c>
      <c r="H727" s="200">
        <v>42233</v>
      </c>
      <c r="Q727" t="str">
        <f t="shared" si="44"/>
        <v>OK</v>
      </c>
      <c r="R727" t="str">
        <f t="shared" si="45"/>
        <v>OK</v>
      </c>
      <c r="S727" t="str">
        <f t="shared" si="46"/>
        <v>OK</v>
      </c>
      <c r="T727" t="str">
        <f t="shared" si="47"/>
        <v>OK</v>
      </c>
    </row>
    <row r="728" spans="1:20">
      <c r="A728" s="83" t="s">
        <v>601</v>
      </c>
      <c r="B728" s="194" t="s">
        <v>738</v>
      </c>
      <c r="C728" s="194" t="s">
        <v>753</v>
      </c>
      <c r="D728" s="194" t="s">
        <v>753</v>
      </c>
      <c r="E728" s="194" t="s">
        <v>745</v>
      </c>
      <c r="F728" s="195">
        <v>-3000</v>
      </c>
      <c r="G728" s="194">
        <f>'Drop downs XTRA'!$F728*2</f>
        <v>-6000</v>
      </c>
      <c r="H728" s="196">
        <v>42749</v>
      </c>
      <c r="Q728" t="str">
        <f t="shared" si="44"/>
        <v>OK</v>
      </c>
      <c r="R728" t="str">
        <f t="shared" si="45"/>
        <v>OK</v>
      </c>
      <c r="S728" t="str">
        <f t="shared" si="46"/>
        <v>OK</v>
      </c>
      <c r="T728" t="str">
        <f t="shared" si="47"/>
        <v>OK</v>
      </c>
    </row>
    <row r="729" spans="1:20">
      <c r="A729" s="82" t="s">
        <v>762</v>
      </c>
      <c r="B729" s="197" t="s">
        <v>738</v>
      </c>
      <c r="C729" s="197" t="s">
        <v>753</v>
      </c>
      <c r="D729" s="197" t="s">
        <v>753</v>
      </c>
      <c r="E729" s="197" t="s">
        <v>745</v>
      </c>
      <c r="F729" s="199">
        <v>-2000</v>
      </c>
      <c r="G729" s="197">
        <f>'Drop downs XTRA'!$F729*2</f>
        <v>-4000</v>
      </c>
      <c r="H729" s="200">
        <v>42539</v>
      </c>
      <c r="Q729" t="str">
        <f t="shared" si="44"/>
        <v>OK</v>
      </c>
      <c r="R729" t="str">
        <f t="shared" si="45"/>
        <v>OK</v>
      </c>
      <c r="S729" t="str">
        <f t="shared" si="46"/>
        <v>OK</v>
      </c>
      <c r="T729" t="str">
        <f t="shared" si="47"/>
        <v>OK</v>
      </c>
    </row>
    <row r="730" spans="1:20">
      <c r="A730" s="83" t="s">
        <v>763</v>
      </c>
      <c r="B730" s="194" t="s">
        <v>738</v>
      </c>
      <c r="C730" s="194" t="s">
        <v>753</v>
      </c>
      <c r="D730" s="194" t="s">
        <v>753</v>
      </c>
      <c r="E730" s="194" t="s">
        <v>745</v>
      </c>
      <c r="F730" s="195">
        <v>-5000</v>
      </c>
      <c r="G730" s="194">
        <f>'Drop downs XTRA'!$F730*2</f>
        <v>-10000</v>
      </c>
      <c r="H730" s="196">
        <v>42597</v>
      </c>
      <c r="Q730" t="str">
        <f t="shared" si="44"/>
        <v>OK</v>
      </c>
      <c r="R730" t="str">
        <f t="shared" si="45"/>
        <v>OK</v>
      </c>
      <c r="S730" t="str">
        <f t="shared" si="46"/>
        <v>OK</v>
      </c>
      <c r="T730" t="str">
        <f t="shared" si="47"/>
        <v>OK</v>
      </c>
    </row>
    <row r="731" spans="1:20">
      <c r="A731" s="82" t="s">
        <v>764</v>
      </c>
      <c r="B731" s="197" t="s">
        <v>738</v>
      </c>
      <c r="C731" s="197" t="s">
        <v>753</v>
      </c>
      <c r="D731" s="197" t="s">
        <v>753</v>
      </c>
      <c r="E731" s="197" t="s">
        <v>745</v>
      </c>
      <c r="F731" s="199">
        <v>-3000</v>
      </c>
      <c r="G731" s="197">
        <f>'Drop downs XTRA'!$F731*2</f>
        <v>-6000</v>
      </c>
      <c r="H731" s="200">
        <v>42793</v>
      </c>
      <c r="Q731" t="str">
        <f t="shared" si="44"/>
        <v>OK</v>
      </c>
      <c r="R731" t="str">
        <f t="shared" si="45"/>
        <v>OK</v>
      </c>
      <c r="S731" t="str">
        <f t="shared" si="46"/>
        <v>OK</v>
      </c>
      <c r="T731" t="str">
        <f t="shared" si="47"/>
        <v>OK</v>
      </c>
    </row>
    <row r="732" spans="1:20">
      <c r="A732" s="83" t="s">
        <v>533</v>
      </c>
      <c r="B732" s="194" t="s">
        <v>738</v>
      </c>
      <c r="C732" s="194" t="s">
        <v>753</v>
      </c>
      <c r="D732" s="194" t="s">
        <v>753</v>
      </c>
      <c r="E732" s="194" t="s">
        <v>745</v>
      </c>
      <c r="F732" s="195">
        <v>-4000</v>
      </c>
      <c r="G732" s="194">
        <f>'Drop downs XTRA'!$F732*2</f>
        <v>-8000</v>
      </c>
      <c r="H732" s="196">
        <v>42949</v>
      </c>
      <c r="Q732" t="str">
        <f t="shared" si="44"/>
        <v>OK</v>
      </c>
      <c r="R732" t="str">
        <f t="shared" si="45"/>
        <v>OK</v>
      </c>
      <c r="S732" t="str">
        <f t="shared" si="46"/>
        <v>OK</v>
      </c>
      <c r="T732" t="str">
        <f t="shared" si="47"/>
        <v>OK</v>
      </c>
    </row>
    <row r="733" spans="1:20">
      <c r="A733" s="82" t="s">
        <v>760</v>
      </c>
      <c r="B733" s="197" t="s">
        <v>730</v>
      </c>
      <c r="C733" s="197" t="s">
        <v>753</v>
      </c>
      <c r="D733" s="197" t="s">
        <v>753</v>
      </c>
      <c r="E733" s="197" t="s">
        <v>745</v>
      </c>
      <c r="F733" s="199">
        <v>-11000</v>
      </c>
      <c r="G733" s="197">
        <f>'Drop downs XTRA'!$F733*2</f>
        <v>-22000</v>
      </c>
      <c r="H733" s="200">
        <v>42699</v>
      </c>
      <c r="Q733" t="str">
        <f t="shared" si="44"/>
        <v>OK</v>
      </c>
      <c r="R733" t="str">
        <f t="shared" si="45"/>
        <v>OK</v>
      </c>
      <c r="S733" t="str">
        <f t="shared" si="46"/>
        <v>OK</v>
      </c>
      <c r="T733" t="str">
        <f t="shared" si="47"/>
        <v>OK</v>
      </c>
    </row>
    <row r="734" spans="1:20">
      <c r="A734" s="83" t="s">
        <v>39</v>
      </c>
      <c r="B734" s="194" t="s">
        <v>730</v>
      </c>
      <c r="C734" s="194" t="s">
        <v>753</v>
      </c>
      <c r="D734" s="194" t="s">
        <v>753</v>
      </c>
      <c r="E734" s="194" t="s">
        <v>745</v>
      </c>
      <c r="F734" s="195">
        <v>-5530.0000000000009</v>
      </c>
      <c r="G734" s="194">
        <f>'Drop downs XTRA'!$F734*2</f>
        <v>-11060.000000000002</v>
      </c>
      <c r="H734" s="196">
        <v>42008</v>
      </c>
      <c r="Q734" t="str">
        <f t="shared" si="44"/>
        <v>OK</v>
      </c>
      <c r="R734" t="str">
        <f t="shared" si="45"/>
        <v>OK</v>
      </c>
      <c r="S734" t="str">
        <f t="shared" si="46"/>
        <v>OK</v>
      </c>
      <c r="T734" t="str">
        <f t="shared" si="47"/>
        <v>OK</v>
      </c>
    </row>
    <row r="735" spans="1:20">
      <c r="A735" s="82" t="s">
        <v>761</v>
      </c>
      <c r="B735" s="197" t="s">
        <v>730</v>
      </c>
      <c r="C735" s="197" t="s">
        <v>753</v>
      </c>
      <c r="D735" s="197" t="s">
        <v>753</v>
      </c>
      <c r="E735" s="197" t="s">
        <v>745</v>
      </c>
      <c r="F735" s="199">
        <v>-2000</v>
      </c>
      <c r="G735" s="197">
        <f>'Drop downs XTRA'!$F735*2</f>
        <v>-4000</v>
      </c>
      <c r="H735" s="200">
        <v>42735</v>
      </c>
      <c r="Q735" t="str">
        <f t="shared" si="44"/>
        <v>OK</v>
      </c>
      <c r="R735" t="str">
        <f t="shared" si="45"/>
        <v>OK</v>
      </c>
      <c r="S735" t="str">
        <f t="shared" si="46"/>
        <v>OK</v>
      </c>
      <c r="T735" t="str">
        <f t="shared" si="47"/>
        <v>OK</v>
      </c>
    </row>
    <row r="736" spans="1:20">
      <c r="A736" s="83" t="s">
        <v>309</v>
      </c>
      <c r="B736" s="194" t="s">
        <v>730</v>
      </c>
      <c r="C736" s="194" t="s">
        <v>753</v>
      </c>
      <c r="D736" s="194" t="s">
        <v>753</v>
      </c>
      <c r="E736" s="194" t="s">
        <v>745</v>
      </c>
      <c r="F736" s="195">
        <v>-1500</v>
      </c>
      <c r="G736" s="194">
        <f>'Drop downs XTRA'!$F736*2</f>
        <v>-3000</v>
      </c>
      <c r="H736" s="196">
        <v>42185</v>
      </c>
      <c r="Q736" t="str">
        <f t="shared" si="44"/>
        <v>OK</v>
      </c>
      <c r="R736" t="str">
        <f t="shared" si="45"/>
        <v>OK</v>
      </c>
      <c r="S736" t="str">
        <f t="shared" si="46"/>
        <v>OK</v>
      </c>
      <c r="T736" t="str">
        <f t="shared" si="47"/>
        <v>OK</v>
      </c>
    </row>
    <row r="737" spans="1:20">
      <c r="A737" s="82" t="s">
        <v>601</v>
      </c>
      <c r="B737" s="197" t="s">
        <v>730</v>
      </c>
      <c r="C737" s="197" t="s">
        <v>753</v>
      </c>
      <c r="D737" s="197" t="s">
        <v>753</v>
      </c>
      <c r="E737" s="197" t="s">
        <v>745</v>
      </c>
      <c r="F737" s="199">
        <v>-2000</v>
      </c>
      <c r="G737" s="197" t="s">
        <v>769</v>
      </c>
      <c r="H737" s="200">
        <v>42710</v>
      </c>
      <c r="Q737" t="str">
        <f t="shared" si="44"/>
        <v>OK</v>
      </c>
      <c r="R737" t="str">
        <f t="shared" si="45"/>
        <v>OK</v>
      </c>
      <c r="S737" t="str">
        <f t="shared" si="46"/>
        <v>Check calc = 2xamt</v>
      </c>
      <c r="T737" t="str">
        <f t="shared" si="47"/>
        <v>OK</v>
      </c>
    </row>
    <row r="738" spans="1:20">
      <c r="A738" s="83" t="s">
        <v>762</v>
      </c>
      <c r="B738" s="194" t="s">
        <v>730</v>
      </c>
      <c r="C738" s="194" t="s">
        <v>753</v>
      </c>
      <c r="D738" s="194" t="s">
        <v>753</v>
      </c>
      <c r="E738" s="194" t="s">
        <v>745</v>
      </c>
      <c r="F738" s="195">
        <v>-1000</v>
      </c>
      <c r="G738" s="194">
        <f>'Drop downs XTRA'!$F738*2</f>
        <v>-2000</v>
      </c>
      <c r="H738" s="196">
        <v>42731</v>
      </c>
      <c r="Q738" t="str">
        <f t="shared" si="44"/>
        <v>OK</v>
      </c>
      <c r="R738" t="str">
        <f t="shared" si="45"/>
        <v>OK</v>
      </c>
      <c r="S738" t="str">
        <f t="shared" si="46"/>
        <v>OK</v>
      </c>
      <c r="T738" t="str">
        <f t="shared" si="47"/>
        <v>OK</v>
      </c>
    </row>
    <row r="739" spans="1:20">
      <c r="A739" s="82" t="s">
        <v>763</v>
      </c>
      <c r="B739" s="197" t="s">
        <v>730</v>
      </c>
      <c r="C739" s="197" t="s">
        <v>753</v>
      </c>
      <c r="D739" s="197" t="s">
        <v>753</v>
      </c>
      <c r="E739" s="197" t="s">
        <v>745</v>
      </c>
      <c r="F739" s="199">
        <v>-6000</v>
      </c>
      <c r="G739" s="197">
        <f>'Drop downs XTRA'!$F739*2</f>
        <v>-12000</v>
      </c>
      <c r="H739" s="200">
        <v>42421</v>
      </c>
      <c r="Q739" t="str">
        <f t="shared" si="44"/>
        <v>OK</v>
      </c>
      <c r="R739" t="str">
        <f t="shared" si="45"/>
        <v>OK</v>
      </c>
      <c r="S739" t="str">
        <f t="shared" si="46"/>
        <v>OK</v>
      </c>
      <c r="T739" t="str">
        <f t="shared" si="47"/>
        <v>OK</v>
      </c>
    </row>
    <row r="740" spans="1:20">
      <c r="A740" s="83" t="s">
        <v>764</v>
      </c>
      <c r="B740" s="194" t="s">
        <v>730</v>
      </c>
      <c r="C740" s="194" t="s">
        <v>753</v>
      </c>
      <c r="D740" s="194" t="s">
        <v>753</v>
      </c>
      <c r="E740" s="194" t="s">
        <v>745</v>
      </c>
      <c r="F740" s="195">
        <v>-2000</v>
      </c>
      <c r="G740" s="194">
        <f>'Drop downs XTRA'!$F740*2</f>
        <v>-4000</v>
      </c>
      <c r="H740" s="196">
        <v>42453</v>
      </c>
      <c r="Q740" t="str">
        <f t="shared" si="44"/>
        <v>OK</v>
      </c>
      <c r="R740" t="str">
        <f t="shared" si="45"/>
        <v>OK</v>
      </c>
      <c r="S740" t="str">
        <f t="shared" si="46"/>
        <v>OK</v>
      </c>
      <c r="T740" t="str">
        <f t="shared" si="47"/>
        <v>OK</v>
      </c>
    </row>
    <row r="741" spans="1:20">
      <c r="A741" s="82" t="s">
        <v>533</v>
      </c>
      <c r="B741" s="197" t="s">
        <v>730</v>
      </c>
      <c r="C741" s="197" t="s">
        <v>753</v>
      </c>
      <c r="D741" s="197" t="s">
        <v>753</v>
      </c>
      <c r="E741" s="197" t="s">
        <v>745</v>
      </c>
      <c r="F741" s="199">
        <v>-4000</v>
      </c>
      <c r="G741" s="197">
        <f>'Drop downs XTRA'!$F741*2</f>
        <v>-8000</v>
      </c>
      <c r="H741" s="200">
        <v>42197</v>
      </c>
      <c r="Q741" t="str">
        <f t="shared" si="44"/>
        <v>OK</v>
      </c>
      <c r="R741" t="str">
        <f t="shared" si="45"/>
        <v>OK</v>
      </c>
      <c r="S741" t="str">
        <f t="shared" si="46"/>
        <v>OK</v>
      </c>
      <c r="T741" t="str">
        <f t="shared" si="47"/>
        <v>OK</v>
      </c>
    </row>
    <row r="742" spans="1:20">
      <c r="A742" s="83" t="s">
        <v>760</v>
      </c>
      <c r="B742" s="194" t="s">
        <v>738</v>
      </c>
      <c r="C742" s="194" t="s">
        <v>753</v>
      </c>
      <c r="D742" s="194" t="s">
        <v>753</v>
      </c>
      <c r="E742" s="194" t="s">
        <v>745</v>
      </c>
      <c r="F742" s="195">
        <v>-11000</v>
      </c>
      <c r="G742" s="194">
        <f>'Drop downs XTRA'!$F742*2</f>
        <v>-22000</v>
      </c>
      <c r="H742" s="196">
        <v>42996</v>
      </c>
      <c r="Q742" t="str">
        <f t="shared" si="44"/>
        <v>OK</v>
      </c>
      <c r="R742" t="str">
        <f t="shared" si="45"/>
        <v>OK</v>
      </c>
      <c r="S742" t="str">
        <f t="shared" si="46"/>
        <v>OK</v>
      </c>
      <c r="T742" t="str">
        <f t="shared" si="47"/>
        <v>OK</v>
      </c>
    </row>
    <row r="743" spans="1:20">
      <c r="A743" s="82" t="s">
        <v>39</v>
      </c>
      <c r="B743" s="197" t="s">
        <v>738</v>
      </c>
      <c r="C743" s="197" t="s">
        <v>753</v>
      </c>
      <c r="D743" s="197" t="s">
        <v>753</v>
      </c>
      <c r="E743" s="197" t="s">
        <v>745</v>
      </c>
      <c r="F743" s="199">
        <v>-5530.0000000000009</v>
      </c>
      <c r="G743" s="197">
        <f>'Drop downs XTRA'!$F743*2</f>
        <v>-11060.000000000002</v>
      </c>
      <c r="H743" s="200">
        <v>42813</v>
      </c>
      <c r="Q743" t="str">
        <f t="shared" si="44"/>
        <v>OK</v>
      </c>
      <c r="R743" t="str">
        <f t="shared" si="45"/>
        <v>OK</v>
      </c>
      <c r="S743" t="str">
        <f t="shared" si="46"/>
        <v>OK</v>
      </c>
      <c r="T743" t="str">
        <f t="shared" si="47"/>
        <v>OK</v>
      </c>
    </row>
    <row r="744" spans="1:20">
      <c r="A744" s="83" t="s">
        <v>761</v>
      </c>
      <c r="B744" s="194" t="s">
        <v>738</v>
      </c>
      <c r="C744" s="194" t="s">
        <v>753</v>
      </c>
      <c r="D744" s="194" t="s">
        <v>753</v>
      </c>
      <c r="E744" s="194" t="s">
        <v>745</v>
      </c>
      <c r="F744" s="195">
        <v>-1500</v>
      </c>
      <c r="G744" s="194">
        <f>'Drop downs XTRA'!$F744*2</f>
        <v>-3000</v>
      </c>
      <c r="H744" s="196">
        <v>42006</v>
      </c>
      <c r="Q744" t="str">
        <f t="shared" si="44"/>
        <v>OK</v>
      </c>
      <c r="R744" t="str">
        <f t="shared" si="45"/>
        <v>OK</v>
      </c>
      <c r="S744" t="str">
        <f t="shared" si="46"/>
        <v>OK</v>
      </c>
      <c r="T744" t="str">
        <f t="shared" si="47"/>
        <v>OK</v>
      </c>
    </row>
    <row r="745" spans="1:20">
      <c r="A745" s="82" t="s">
        <v>309</v>
      </c>
      <c r="B745" s="197" t="s">
        <v>738</v>
      </c>
      <c r="C745" s="197" t="s">
        <v>753</v>
      </c>
      <c r="D745" s="197" t="s">
        <v>753</v>
      </c>
      <c r="E745" s="197" t="s">
        <v>745</v>
      </c>
      <c r="F745" s="199">
        <v>-2000</v>
      </c>
      <c r="G745" s="197">
        <f>'Drop downs XTRA'!$F745*2</f>
        <v>-4000</v>
      </c>
      <c r="H745" s="200">
        <v>42775</v>
      </c>
      <c r="Q745" t="str">
        <f t="shared" si="44"/>
        <v>OK</v>
      </c>
      <c r="R745" t="str">
        <f t="shared" si="45"/>
        <v>OK</v>
      </c>
      <c r="S745" t="str">
        <f t="shared" si="46"/>
        <v>OK</v>
      </c>
      <c r="T745" t="str">
        <f t="shared" si="47"/>
        <v>OK</v>
      </c>
    </row>
    <row r="746" spans="1:20">
      <c r="A746" s="83" t="s">
        <v>601</v>
      </c>
      <c r="B746" s="194" t="s">
        <v>738</v>
      </c>
      <c r="C746" s="194" t="s">
        <v>753</v>
      </c>
      <c r="D746" s="194" t="s">
        <v>753</v>
      </c>
      <c r="E746" s="194" t="s">
        <v>745</v>
      </c>
      <c r="F746" s="195">
        <v>-3000</v>
      </c>
      <c r="G746" s="194">
        <f>'Drop downs XTRA'!$F746*2</f>
        <v>-6000</v>
      </c>
      <c r="H746" s="196">
        <v>42371</v>
      </c>
      <c r="Q746" t="str">
        <f t="shared" si="44"/>
        <v>OK</v>
      </c>
      <c r="R746" t="str">
        <f t="shared" si="45"/>
        <v>OK</v>
      </c>
      <c r="S746" t="str">
        <f t="shared" si="46"/>
        <v>OK</v>
      </c>
      <c r="T746" t="str">
        <f t="shared" si="47"/>
        <v>OK</v>
      </c>
    </row>
    <row r="747" spans="1:20">
      <c r="A747" s="82" t="s">
        <v>762</v>
      </c>
      <c r="B747" s="197" t="s">
        <v>738</v>
      </c>
      <c r="C747" s="197" t="s">
        <v>753</v>
      </c>
      <c r="D747" s="197" t="s">
        <v>753</v>
      </c>
      <c r="E747" s="197" t="s">
        <v>745</v>
      </c>
      <c r="F747" s="199">
        <v>-2000</v>
      </c>
      <c r="G747" s="197">
        <f>'Drop downs XTRA'!$F747*2</f>
        <v>-4000</v>
      </c>
      <c r="H747" s="200">
        <v>42366</v>
      </c>
      <c r="Q747" t="str">
        <f t="shared" si="44"/>
        <v>OK</v>
      </c>
      <c r="R747" t="str">
        <f t="shared" si="45"/>
        <v>OK</v>
      </c>
      <c r="S747" t="str">
        <f t="shared" si="46"/>
        <v>OK</v>
      </c>
      <c r="T747" t="str">
        <f t="shared" si="47"/>
        <v>OK</v>
      </c>
    </row>
    <row r="748" spans="1:20">
      <c r="A748" s="83" t="s">
        <v>763</v>
      </c>
      <c r="B748" s="194" t="s">
        <v>738</v>
      </c>
      <c r="C748" s="194" t="s">
        <v>753</v>
      </c>
      <c r="D748" s="194" t="s">
        <v>753</v>
      </c>
      <c r="E748" s="194" t="s">
        <v>745</v>
      </c>
      <c r="F748" s="195">
        <v>-4000</v>
      </c>
      <c r="G748" s="194">
        <f>'Drop downs XTRA'!$F748*2</f>
        <v>-8000</v>
      </c>
      <c r="H748" s="196">
        <v>42726</v>
      </c>
      <c r="Q748" t="str">
        <f t="shared" si="44"/>
        <v>OK</v>
      </c>
      <c r="R748" t="str">
        <f t="shared" si="45"/>
        <v>OK</v>
      </c>
      <c r="S748" t="str">
        <f t="shared" si="46"/>
        <v>OK</v>
      </c>
      <c r="T748" t="str">
        <f t="shared" si="47"/>
        <v>OK</v>
      </c>
    </row>
    <row r="749" spans="1:20">
      <c r="A749" s="82" t="s">
        <v>764</v>
      </c>
      <c r="B749" s="197" t="s">
        <v>738</v>
      </c>
      <c r="C749" s="197" t="s">
        <v>753</v>
      </c>
      <c r="D749" s="197" t="s">
        <v>753</v>
      </c>
      <c r="E749" s="197" t="s">
        <v>745</v>
      </c>
      <c r="F749" s="199">
        <v>-2000</v>
      </c>
      <c r="G749" s="197">
        <f>'Drop downs XTRA'!$F749*2</f>
        <v>-4000</v>
      </c>
      <c r="H749" s="200">
        <v>42549</v>
      </c>
      <c r="Q749" t="str">
        <f t="shared" si="44"/>
        <v>OK</v>
      </c>
      <c r="R749" t="str">
        <f t="shared" si="45"/>
        <v>OK</v>
      </c>
      <c r="S749" t="str">
        <f t="shared" si="46"/>
        <v>OK</v>
      </c>
      <c r="T749" t="str">
        <f t="shared" si="47"/>
        <v>OK</v>
      </c>
    </row>
    <row r="750" spans="1:20">
      <c r="A750" s="83" t="s">
        <v>533</v>
      </c>
      <c r="B750" s="194" t="s">
        <v>738</v>
      </c>
      <c r="C750" s="194" t="s">
        <v>753</v>
      </c>
      <c r="D750" s="194" t="s">
        <v>753</v>
      </c>
      <c r="E750" s="194" t="s">
        <v>745</v>
      </c>
      <c r="F750" s="195">
        <v>-4000</v>
      </c>
      <c r="G750" s="194">
        <f>'Drop downs XTRA'!$F750*2</f>
        <v>-8000</v>
      </c>
      <c r="H750" s="196">
        <v>42785</v>
      </c>
      <c r="Q750" t="str">
        <f t="shared" si="44"/>
        <v>OK</v>
      </c>
      <c r="R750" t="str">
        <f t="shared" si="45"/>
        <v>OK</v>
      </c>
      <c r="S750" t="str">
        <f t="shared" si="46"/>
        <v>OK</v>
      </c>
      <c r="T750" t="str">
        <f t="shared" si="47"/>
        <v>OK</v>
      </c>
    </row>
    <row r="751" spans="1:20">
      <c r="A751" s="82" t="s">
        <v>760</v>
      </c>
      <c r="B751" s="197" t="s">
        <v>748</v>
      </c>
      <c r="C751" s="197" t="s">
        <v>753</v>
      </c>
      <c r="D751" s="197" t="s">
        <v>753</v>
      </c>
      <c r="E751" s="197" t="s">
        <v>745</v>
      </c>
      <c r="F751" s="199">
        <v>-10500</v>
      </c>
      <c r="G751" s="197">
        <f>'Drop downs XTRA'!$F751*2</f>
        <v>-21000</v>
      </c>
      <c r="H751" s="200">
        <v>42095</v>
      </c>
      <c r="Q751" t="str">
        <f t="shared" si="44"/>
        <v>OK</v>
      </c>
      <c r="R751" t="str">
        <f t="shared" si="45"/>
        <v>OK</v>
      </c>
      <c r="S751" t="str">
        <f t="shared" si="46"/>
        <v>OK</v>
      </c>
      <c r="T751" t="str">
        <f t="shared" si="47"/>
        <v>OK</v>
      </c>
    </row>
    <row r="752" spans="1:20">
      <c r="A752" s="83" t="s">
        <v>39</v>
      </c>
      <c r="B752" s="194" t="s">
        <v>748</v>
      </c>
      <c r="C752" s="194" t="s">
        <v>753</v>
      </c>
      <c r="D752" s="194" t="s">
        <v>753</v>
      </c>
      <c r="E752" s="194" t="s">
        <v>745</v>
      </c>
      <c r="F752" s="195">
        <v>-5530.0000000000009</v>
      </c>
      <c r="G752" s="194">
        <f>'Drop downs XTRA'!$F752*2</f>
        <v>-11060.000000000002</v>
      </c>
      <c r="H752" s="196">
        <v>42898</v>
      </c>
      <c r="Q752" t="str">
        <f t="shared" si="44"/>
        <v>OK</v>
      </c>
      <c r="R752" t="str">
        <f t="shared" si="45"/>
        <v>OK</v>
      </c>
      <c r="S752" t="str">
        <f t="shared" si="46"/>
        <v>OK</v>
      </c>
      <c r="T752" t="str">
        <f t="shared" si="47"/>
        <v>OK</v>
      </c>
    </row>
    <row r="753" spans="1:20">
      <c r="A753" s="82" t="s">
        <v>761</v>
      </c>
      <c r="B753" s="197" t="s">
        <v>748</v>
      </c>
      <c r="C753" s="197" t="s">
        <v>753</v>
      </c>
      <c r="D753" s="197" t="s">
        <v>753</v>
      </c>
      <c r="E753" s="197" t="s">
        <v>745</v>
      </c>
      <c r="F753" s="199">
        <v>-1300</v>
      </c>
      <c r="G753" s="197">
        <f>'Drop downs XTRA'!$F753*2</f>
        <v>-2600</v>
      </c>
      <c r="H753" s="200">
        <v>42945</v>
      </c>
      <c r="Q753" t="str">
        <f t="shared" si="44"/>
        <v>OK</v>
      </c>
      <c r="R753" t="str">
        <f t="shared" si="45"/>
        <v>OK</v>
      </c>
      <c r="S753" t="str">
        <f t="shared" si="46"/>
        <v>OK</v>
      </c>
      <c r="T753" t="str">
        <f t="shared" si="47"/>
        <v>OK</v>
      </c>
    </row>
    <row r="754" spans="1:20">
      <c r="A754" s="83" t="s">
        <v>309</v>
      </c>
      <c r="B754" s="194" t="s">
        <v>748</v>
      </c>
      <c r="C754" s="194" t="s">
        <v>753</v>
      </c>
      <c r="D754" s="194" t="s">
        <v>753</v>
      </c>
      <c r="E754" s="194" t="s">
        <v>745</v>
      </c>
      <c r="F754" s="195">
        <v>-3500</v>
      </c>
      <c r="G754" s="194">
        <f>'Drop downs XTRA'!$F754*2</f>
        <v>-7000</v>
      </c>
      <c r="H754" s="196">
        <v>42410</v>
      </c>
      <c r="Q754" t="str">
        <f t="shared" si="44"/>
        <v>OK</v>
      </c>
      <c r="R754" t="str">
        <f t="shared" si="45"/>
        <v>OK</v>
      </c>
      <c r="S754" t="str">
        <f t="shared" si="46"/>
        <v>OK</v>
      </c>
      <c r="T754" t="str">
        <f t="shared" si="47"/>
        <v>OK</v>
      </c>
    </row>
    <row r="755" spans="1:20">
      <c r="A755" s="82" t="s">
        <v>601</v>
      </c>
      <c r="B755" s="197" t="s">
        <v>748</v>
      </c>
      <c r="C755" s="197" t="s">
        <v>753</v>
      </c>
      <c r="D755" s="197" t="s">
        <v>753</v>
      </c>
      <c r="E755" s="197" t="s">
        <v>745</v>
      </c>
      <c r="F755" s="199">
        <v>0</v>
      </c>
      <c r="G755" s="197">
        <f>'Drop downs XTRA'!$F755*2</f>
        <v>0</v>
      </c>
      <c r="H755" s="200">
        <v>42976</v>
      </c>
      <c r="Q755" t="str">
        <f t="shared" si="44"/>
        <v>OK</v>
      </c>
      <c r="R755" t="str">
        <f t="shared" si="45"/>
        <v>OK</v>
      </c>
      <c r="S755" t="str">
        <f t="shared" si="46"/>
        <v>OK</v>
      </c>
      <c r="T755" t="str">
        <f t="shared" si="47"/>
        <v>OK</v>
      </c>
    </row>
    <row r="756" spans="1:20">
      <c r="A756" s="83" t="s">
        <v>762</v>
      </c>
      <c r="B756" s="194" t="s">
        <v>748</v>
      </c>
      <c r="C756" s="194" t="s">
        <v>753</v>
      </c>
      <c r="D756" s="194" t="s">
        <v>753</v>
      </c>
      <c r="E756" s="194" t="s">
        <v>745</v>
      </c>
      <c r="F756" s="195">
        <v>-1500</v>
      </c>
      <c r="G756" s="194">
        <f>'Drop downs XTRA'!$F756*2</f>
        <v>-3000</v>
      </c>
      <c r="H756" s="196">
        <v>42307</v>
      </c>
      <c r="Q756" t="str">
        <f t="shared" si="44"/>
        <v>OK</v>
      </c>
      <c r="R756" t="str">
        <f t="shared" si="45"/>
        <v>OK</v>
      </c>
      <c r="S756" t="str">
        <f t="shared" si="46"/>
        <v>OK</v>
      </c>
      <c r="T756" t="str">
        <f t="shared" si="47"/>
        <v>OK</v>
      </c>
    </row>
    <row r="757" spans="1:20">
      <c r="A757" s="82" t="s">
        <v>763</v>
      </c>
      <c r="B757" s="197" t="s">
        <v>748</v>
      </c>
      <c r="C757" s="197" t="s">
        <v>753</v>
      </c>
      <c r="D757" s="197" t="s">
        <v>753</v>
      </c>
      <c r="E757" s="197" t="s">
        <v>745</v>
      </c>
      <c r="F757" s="199">
        <v>-2500</v>
      </c>
      <c r="G757" s="197">
        <f>'Drop downs XTRA'!$F757*2</f>
        <v>-5000</v>
      </c>
      <c r="H757" s="200">
        <v>42943</v>
      </c>
      <c r="Q757" t="str">
        <f t="shared" si="44"/>
        <v>OK</v>
      </c>
      <c r="R757" t="str">
        <f t="shared" si="45"/>
        <v>OK</v>
      </c>
      <c r="S757" t="str">
        <f t="shared" si="46"/>
        <v>OK</v>
      </c>
      <c r="T757" t="str">
        <f t="shared" si="47"/>
        <v>OK</v>
      </c>
    </row>
    <row r="758" spans="1:20">
      <c r="A758" s="83" t="s">
        <v>764</v>
      </c>
      <c r="B758" s="194" t="s">
        <v>748</v>
      </c>
      <c r="C758" s="194" t="s">
        <v>753</v>
      </c>
      <c r="D758" s="194" t="s">
        <v>753</v>
      </c>
      <c r="E758" s="194" t="s">
        <v>745</v>
      </c>
      <c r="F758" s="195">
        <v>-1500</v>
      </c>
      <c r="G758" s="194">
        <f>'Drop downs XTRA'!$F758*2</f>
        <v>-3000</v>
      </c>
      <c r="H758" s="196">
        <v>42431</v>
      </c>
      <c r="Q758" t="str">
        <f t="shared" si="44"/>
        <v>OK</v>
      </c>
      <c r="R758" t="str">
        <f t="shared" si="45"/>
        <v>OK</v>
      </c>
      <c r="S758" t="str">
        <f t="shared" si="46"/>
        <v>OK</v>
      </c>
      <c r="T758" t="str">
        <f t="shared" si="47"/>
        <v>OK</v>
      </c>
    </row>
    <row r="759" spans="1:20">
      <c r="A759" s="82" t="s">
        <v>533</v>
      </c>
      <c r="B759" s="197" t="s">
        <v>748</v>
      </c>
      <c r="C759" s="197" t="s">
        <v>753</v>
      </c>
      <c r="D759" s="197" t="s">
        <v>753</v>
      </c>
      <c r="E759" s="197" t="s">
        <v>745</v>
      </c>
      <c r="F759" s="199">
        <v>-4000</v>
      </c>
      <c r="G759" s="197">
        <f>'Drop downs XTRA'!$F759*2</f>
        <v>-8000</v>
      </c>
      <c r="H759" s="200">
        <v>42832</v>
      </c>
      <c r="Q759" t="str">
        <f t="shared" si="44"/>
        <v>OK</v>
      </c>
      <c r="R759" t="str">
        <f t="shared" si="45"/>
        <v>OK</v>
      </c>
      <c r="S759" t="str">
        <f t="shared" si="46"/>
        <v>OK</v>
      </c>
      <c r="T759" t="str">
        <f t="shared" si="47"/>
        <v>OK</v>
      </c>
    </row>
    <row r="760" spans="1:20">
      <c r="A760" s="83" t="s">
        <v>760</v>
      </c>
      <c r="B760" s="194" t="s">
        <v>744</v>
      </c>
      <c r="C760" s="194" t="s">
        <v>753</v>
      </c>
      <c r="D760" s="194" t="s">
        <v>753</v>
      </c>
      <c r="E760" s="194" t="s">
        <v>745</v>
      </c>
      <c r="F760" s="195">
        <v>-11000</v>
      </c>
      <c r="G760" s="194">
        <f>'Drop downs XTRA'!$F760*2</f>
        <v>-22000</v>
      </c>
      <c r="H760" s="196">
        <v>42817</v>
      </c>
      <c r="Q760" t="str">
        <f t="shared" si="44"/>
        <v>OK</v>
      </c>
      <c r="R760" t="str">
        <f t="shared" si="45"/>
        <v>OK</v>
      </c>
      <c r="S760" t="str">
        <f t="shared" si="46"/>
        <v>OK</v>
      </c>
      <c r="T760" t="str">
        <f t="shared" si="47"/>
        <v>OK</v>
      </c>
    </row>
    <row r="761" spans="1:20">
      <c r="A761" s="82" t="s">
        <v>39</v>
      </c>
      <c r="B761" s="197" t="s">
        <v>744</v>
      </c>
      <c r="C761" s="197" t="s">
        <v>753</v>
      </c>
      <c r="D761" s="197" t="s">
        <v>753</v>
      </c>
      <c r="E761" s="197" t="s">
        <v>745</v>
      </c>
      <c r="F761" s="199">
        <v>-5530.0000000000009</v>
      </c>
      <c r="G761" s="197">
        <f>'Drop downs XTRA'!$F761*2</f>
        <v>-11060.000000000002</v>
      </c>
      <c r="H761" s="200">
        <v>42363</v>
      </c>
      <c r="Q761" t="str">
        <f t="shared" si="44"/>
        <v>OK</v>
      </c>
      <c r="R761" t="str">
        <f t="shared" si="45"/>
        <v>OK</v>
      </c>
      <c r="S761" t="str">
        <f t="shared" si="46"/>
        <v>OK</v>
      </c>
      <c r="T761" t="str">
        <f t="shared" si="47"/>
        <v>OK</v>
      </c>
    </row>
    <row r="762" spans="1:20">
      <c r="A762" s="83" t="s">
        <v>761</v>
      </c>
      <c r="B762" s="194" t="s">
        <v>744</v>
      </c>
      <c r="C762" s="194" t="s">
        <v>753</v>
      </c>
      <c r="D762" s="194" t="s">
        <v>753</v>
      </c>
      <c r="E762" s="194" t="s">
        <v>745</v>
      </c>
      <c r="F762" s="195">
        <v>-2500</v>
      </c>
      <c r="G762" s="194">
        <f>'Drop downs XTRA'!$F762*2</f>
        <v>-5000</v>
      </c>
      <c r="H762" s="196">
        <v>42063</v>
      </c>
      <c r="Q762" t="str">
        <f t="shared" si="44"/>
        <v>OK</v>
      </c>
      <c r="R762" t="str">
        <f t="shared" si="45"/>
        <v>OK</v>
      </c>
      <c r="S762" t="str">
        <f t="shared" si="46"/>
        <v>OK</v>
      </c>
      <c r="T762" t="str">
        <f t="shared" si="47"/>
        <v>OK</v>
      </c>
    </row>
    <row r="763" spans="1:20">
      <c r="A763" s="82" t="s">
        <v>309</v>
      </c>
      <c r="B763" s="197" t="s">
        <v>744</v>
      </c>
      <c r="C763" s="197" t="s">
        <v>753</v>
      </c>
      <c r="D763" s="197" t="s">
        <v>753</v>
      </c>
      <c r="E763" s="197" t="s">
        <v>745</v>
      </c>
      <c r="F763" s="199">
        <v>-1500</v>
      </c>
      <c r="G763" s="197">
        <f>'Drop downs XTRA'!$F763*2</f>
        <v>-3000</v>
      </c>
      <c r="H763" s="200">
        <v>42358</v>
      </c>
      <c r="Q763" t="str">
        <f t="shared" si="44"/>
        <v>OK</v>
      </c>
      <c r="R763" t="str">
        <f t="shared" si="45"/>
        <v>OK</v>
      </c>
      <c r="S763" t="str">
        <f t="shared" si="46"/>
        <v>OK</v>
      </c>
      <c r="T763" t="str">
        <f t="shared" si="47"/>
        <v>OK</v>
      </c>
    </row>
    <row r="764" spans="1:20">
      <c r="A764" s="83" t="s">
        <v>601</v>
      </c>
      <c r="B764" s="194" t="s">
        <v>744</v>
      </c>
      <c r="C764" s="194" t="s">
        <v>753</v>
      </c>
      <c r="D764" s="194" t="s">
        <v>753</v>
      </c>
      <c r="E764" s="194" t="s">
        <v>745</v>
      </c>
      <c r="F764" s="195">
        <v>-3500</v>
      </c>
      <c r="G764" s="194">
        <f>'Drop downs XTRA'!$F764*2</f>
        <v>-7000</v>
      </c>
      <c r="H764" s="196">
        <v>42170</v>
      </c>
      <c r="Q764" t="str">
        <f t="shared" si="44"/>
        <v>OK</v>
      </c>
      <c r="R764" t="str">
        <f t="shared" si="45"/>
        <v>OK</v>
      </c>
      <c r="S764" t="str">
        <f t="shared" si="46"/>
        <v>OK</v>
      </c>
      <c r="T764" t="str">
        <f t="shared" si="47"/>
        <v>OK</v>
      </c>
    </row>
    <row r="765" spans="1:20">
      <c r="A765" s="82" t="s">
        <v>762</v>
      </c>
      <c r="B765" s="197" t="s">
        <v>744</v>
      </c>
      <c r="C765" s="197" t="s">
        <v>753</v>
      </c>
      <c r="D765" s="197" t="s">
        <v>753</v>
      </c>
      <c r="E765" s="197" t="s">
        <v>745</v>
      </c>
      <c r="F765" s="199">
        <v>-2000</v>
      </c>
      <c r="G765" s="197">
        <f>'Drop downs XTRA'!$F765*2</f>
        <v>-4000</v>
      </c>
      <c r="H765" s="200">
        <v>42570</v>
      </c>
      <c r="Q765" t="str">
        <f t="shared" si="44"/>
        <v>OK</v>
      </c>
      <c r="R765" t="str">
        <f t="shared" si="45"/>
        <v>OK</v>
      </c>
      <c r="S765" t="str">
        <f t="shared" si="46"/>
        <v>OK</v>
      </c>
      <c r="T765" t="str">
        <f t="shared" si="47"/>
        <v>OK</v>
      </c>
    </row>
    <row r="766" spans="1:20">
      <c r="A766" s="83" t="s">
        <v>763</v>
      </c>
      <c r="B766" s="194" t="s">
        <v>744</v>
      </c>
      <c r="C766" s="194" t="s">
        <v>753</v>
      </c>
      <c r="D766" s="194" t="s">
        <v>753</v>
      </c>
      <c r="E766" s="194" t="s">
        <v>745</v>
      </c>
      <c r="F766" s="195">
        <v>-1500</v>
      </c>
      <c r="G766" s="194">
        <f>'Drop downs XTRA'!$F766*2</f>
        <v>-3000</v>
      </c>
      <c r="H766" s="196">
        <v>42872</v>
      </c>
      <c r="Q766" t="str">
        <f t="shared" si="44"/>
        <v>OK</v>
      </c>
      <c r="R766" t="str">
        <f t="shared" si="45"/>
        <v>OK</v>
      </c>
      <c r="S766" t="str">
        <f t="shared" si="46"/>
        <v>OK</v>
      </c>
      <c r="T766" t="str">
        <f t="shared" si="47"/>
        <v>OK</v>
      </c>
    </row>
    <row r="767" spans="1:20">
      <c r="A767" s="82" t="s">
        <v>764</v>
      </c>
      <c r="B767" s="197" t="s">
        <v>744</v>
      </c>
      <c r="C767" s="197" t="s">
        <v>753</v>
      </c>
      <c r="D767" s="197" t="s">
        <v>753</v>
      </c>
      <c r="E767" s="197" t="s">
        <v>745</v>
      </c>
      <c r="F767" s="199">
        <v>-500</v>
      </c>
      <c r="G767" s="197">
        <f>'Drop downs XTRA'!$F767*2</f>
        <v>-1000</v>
      </c>
      <c r="H767" s="200">
        <v>42377</v>
      </c>
      <c r="Q767" t="str">
        <f t="shared" si="44"/>
        <v>OK</v>
      </c>
      <c r="R767" t="str">
        <f t="shared" si="45"/>
        <v>OK</v>
      </c>
      <c r="S767" t="str">
        <f t="shared" si="46"/>
        <v>OK</v>
      </c>
      <c r="T767" t="str">
        <f t="shared" si="47"/>
        <v>OK</v>
      </c>
    </row>
    <row r="768" spans="1:20">
      <c r="A768" s="83" t="s">
        <v>533</v>
      </c>
      <c r="B768" s="194" t="s">
        <v>744</v>
      </c>
      <c r="C768" s="194" t="s">
        <v>753</v>
      </c>
      <c r="D768" s="194" t="s">
        <v>753</v>
      </c>
      <c r="E768" s="194" t="s">
        <v>745</v>
      </c>
      <c r="F768" s="195">
        <v>-1000</v>
      </c>
      <c r="G768" s="194">
        <f>'Drop downs XTRA'!$F768*2</f>
        <v>-2000</v>
      </c>
      <c r="H768" s="196">
        <v>42834</v>
      </c>
      <c r="Q768" t="str">
        <f t="shared" si="44"/>
        <v>OK</v>
      </c>
      <c r="R768" t="str">
        <f t="shared" si="45"/>
        <v>OK</v>
      </c>
      <c r="S768" t="str">
        <f t="shared" si="46"/>
        <v>OK</v>
      </c>
      <c r="T768" t="str">
        <f t="shared" si="47"/>
        <v>OK</v>
      </c>
    </row>
    <row r="769" spans="1:20">
      <c r="A769" s="82" t="s">
        <v>729</v>
      </c>
      <c r="B769" s="197" t="s">
        <v>730</v>
      </c>
      <c r="C769" s="197" t="s">
        <v>731</v>
      </c>
      <c r="D769" s="197" t="s">
        <v>732</v>
      </c>
      <c r="E769" s="197" t="s">
        <v>28</v>
      </c>
      <c r="F769" s="199">
        <v>30429</v>
      </c>
      <c r="G769" s="197">
        <f>'Drop downs XTRA'!$F769*2</f>
        <v>60858</v>
      </c>
      <c r="H769" s="200">
        <v>42739</v>
      </c>
      <c r="Q769" t="str">
        <f t="shared" si="44"/>
        <v>OK</v>
      </c>
      <c r="R769" t="str">
        <f t="shared" si="45"/>
        <v>OK</v>
      </c>
      <c r="S769" t="str">
        <f t="shared" si="46"/>
        <v>OK</v>
      </c>
      <c r="T769" t="str">
        <f t="shared" si="47"/>
        <v>OK</v>
      </c>
    </row>
    <row r="770" spans="1:20">
      <c r="A770" s="83" t="s">
        <v>735</v>
      </c>
      <c r="B770" s="194" t="s">
        <v>730</v>
      </c>
      <c r="C770" s="194" t="s">
        <v>504</v>
      </c>
      <c r="D770" s="194" t="s">
        <v>739</v>
      </c>
      <c r="E770" s="194" t="s">
        <v>28</v>
      </c>
      <c r="F770" s="195">
        <v>7203.5999999999985</v>
      </c>
      <c r="G770" s="194">
        <f>'Drop downs XTRA'!$F770*2</f>
        <v>14407.199999999997</v>
      </c>
      <c r="H770" s="196">
        <v>42525</v>
      </c>
      <c r="Q770" t="str">
        <f t="shared" si="44"/>
        <v>OK</v>
      </c>
      <c r="R770" t="str">
        <f t="shared" si="45"/>
        <v>OK</v>
      </c>
      <c r="S770" t="str">
        <f t="shared" si="46"/>
        <v>OK</v>
      </c>
      <c r="T770" t="str">
        <f t="shared" si="47"/>
        <v>OK</v>
      </c>
    </row>
    <row r="771" spans="1:20">
      <c r="A771" s="82" t="s">
        <v>741</v>
      </c>
      <c r="B771" s="197" t="s">
        <v>730</v>
      </c>
      <c r="C771" s="197" t="s">
        <v>504</v>
      </c>
      <c r="D771" s="197" t="s">
        <v>739</v>
      </c>
      <c r="E771" s="197" t="s">
        <v>28</v>
      </c>
      <c r="F771" s="199">
        <v>12791.519999999999</v>
      </c>
      <c r="G771" s="197">
        <f>'Drop downs XTRA'!$F771*2</f>
        <v>25583.039999999997</v>
      </c>
      <c r="H771" s="200">
        <v>42325</v>
      </c>
      <c r="Q771" t="str">
        <f t="shared" si="44"/>
        <v>OK</v>
      </c>
      <c r="R771" t="str">
        <f t="shared" si="45"/>
        <v>OK</v>
      </c>
      <c r="S771" t="str">
        <f t="shared" si="46"/>
        <v>OK</v>
      </c>
      <c r="T771" t="str">
        <f t="shared" si="47"/>
        <v>OK</v>
      </c>
    </row>
    <row r="772" spans="1:20">
      <c r="A772" s="83" t="s">
        <v>746</v>
      </c>
      <c r="B772" s="194" t="s">
        <v>730</v>
      </c>
      <c r="C772" s="194" t="s">
        <v>734</v>
      </c>
      <c r="D772" s="194" t="s">
        <v>494</v>
      </c>
      <c r="E772" s="194" t="s">
        <v>28</v>
      </c>
      <c r="F772" s="195">
        <v>15692.544000000002</v>
      </c>
      <c r="G772" s="194">
        <f>'Drop downs XTRA'!$F772*2</f>
        <v>31385.088000000003</v>
      </c>
      <c r="H772" s="196">
        <v>42962</v>
      </c>
      <c r="Q772" t="str">
        <f t="shared" ref="Q772:Q835" si="48">IF(COUNTA(A772:H772)=8,"OK",$Q$3)</f>
        <v>OK</v>
      </c>
      <c r="R772" t="str">
        <f t="shared" ref="R772:R835" si="49">IF(AND(D772="Gov",C772="HP"),$R$3,"OK")</f>
        <v>OK</v>
      </c>
      <c r="S772" t="str">
        <f t="shared" ref="S772:S835" si="50">IF(G772=F772*2,"OK",$S$3)</f>
        <v>OK</v>
      </c>
      <c r="T772" t="str">
        <f t="shared" ref="T772:T835" si="51">IF(AND(E772="Income",F772&lt;=0),$T$3,"OK")</f>
        <v>OK</v>
      </c>
    </row>
    <row r="773" spans="1:20">
      <c r="A773" s="82" t="s">
        <v>729</v>
      </c>
      <c r="B773" s="197" t="s">
        <v>738</v>
      </c>
      <c r="C773" s="197" t="s">
        <v>731</v>
      </c>
      <c r="D773" s="197" t="s">
        <v>739</v>
      </c>
      <c r="E773" s="197" t="s">
        <v>28</v>
      </c>
      <c r="F773" s="199">
        <v>29994.299999999996</v>
      </c>
      <c r="G773" s="197">
        <f>'Drop downs XTRA'!$F773*2</f>
        <v>59988.599999999991</v>
      </c>
      <c r="H773" s="200">
        <v>42551</v>
      </c>
      <c r="Q773" t="str">
        <f t="shared" si="48"/>
        <v>OK</v>
      </c>
      <c r="R773" t="str">
        <f t="shared" si="49"/>
        <v>Check Gov &amp; HP</v>
      </c>
      <c r="S773" t="str">
        <f t="shared" si="50"/>
        <v>OK</v>
      </c>
      <c r="T773" t="str">
        <f t="shared" si="51"/>
        <v>OK</v>
      </c>
    </row>
    <row r="774" spans="1:20">
      <c r="A774" s="83" t="s">
        <v>735</v>
      </c>
      <c r="B774" s="194" t="s">
        <v>738</v>
      </c>
      <c r="C774" s="194" t="s">
        <v>731</v>
      </c>
      <c r="D774" s="194" t="s">
        <v>732</v>
      </c>
      <c r="E774" s="194" t="s">
        <v>28</v>
      </c>
      <c r="F774" s="195">
        <v>8294.58</v>
      </c>
      <c r="G774" s="194">
        <f>'Drop downs XTRA'!$F774*2</f>
        <v>16589.16</v>
      </c>
      <c r="H774" s="196">
        <v>42582</v>
      </c>
      <c r="Q774" t="str">
        <f t="shared" si="48"/>
        <v>OK</v>
      </c>
      <c r="R774" t="str">
        <f t="shared" si="49"/>
        <v>OK</v>
      </c>
      <c r="S774" t="str">
        <f t="shared" si="50"/>
        <v>OK</v>
      </c>
      <c r="T774" t="str">
        <f t="shared" si="51"/>
        <v>OK</v>
      </c>
    </row>
    <row r="775" spans="1:20">
      <c r="A775" s="82" t="s">
        <v>741</v>
      </c>
      <c r="B775" s="197" t="s">
        <v>738</v>
      </c>
      <c r="C775" s="197" t="s">
        <v>734</v>
      </c>
      <c r="D775" s="197" t="s">
        <v>491</v>
      </c>
      <c r="E775" s="197" t="s">
        <v>28</v>
      </c>
      <c r="F775" s="199">
        <v>14889.6</v>
      </c>
      <c r="G775" s="197">
        <f>'Drop downs XTRA'!$F775*2</f>
        <v>29779.200000000001</v>
      </c>
      <c r="H775" s="200">
        <v>42598</v>
      </c>
      <c r="Q775" t="str">
        <f t="shared" si="48"/>
        <v>OK</v>
      </c>
      <c r="R775" t="str">
        <f t="shared" si="49"/>
        <v>OK</v>
      </c>
      <c r="S775" t="str">
        <f t="shared" si="50"/>
        <v>OK</v>
      </c>
      <c r="T775" t="str">
        <f t="shared" si="51"/>
        <v>OK</v>
      </c>
    </row>
    <row r="776" spans="1:20">
      <c r="A776" s="83" t="s">
        <v>746</v>
      </c>
      <c r="B776" s="194" t="s">
        <v>738</v>
      </c>
      <c r="C776" s="194" t="s">
        <v>734</v>
      </c>
      <c r="D776" s="194" t="s">
        <v>751</v>
      </c>
      <c r="E776" s="194" t="s">
        <v>28</v>
      </c>
      <c r="F776" s="195">
        <v>18044.544000000002</v>
      </c>
      <c r="G776" s="194">
        <f>'Drop downs XTRA'!$F776*2</f>
        <v>36089.088000000003</v>
      </c>
      <c r="H776" s="196">
        <v>42933</v>
      </c>
      <c r="Q776" t="str">
        <f t="shared" si="48"/>
        <v>OK</v>
      </c>
      <c r="R776" t="str">
        <f t="shared" si="49"/>
        <v>OK</v>
      </c>
      <c r="S776" t="str">
        <f t="shared" si="50"/>
        <v>OK</v>
      </c>
      <c r="T776" t="str">
        <f t="shared" si="51"/>
        <v>OK</v>
      </c>
    </row>
    <row r="777" spans="1:20">
      <c r="A777" s="82" t="s">
        <v>729</v>
      </c>
      <c r="B777" s="197" t="s">
        <v>744</v>
      </c>
      <c r="C777" s="197" t="s">
        <v>504</v>
      </c>
      <c r="D777" s="197" t="s">
        <v>732</v>
      </c>
      <c r="E777" s="197" t="s">
        <v>28</v>
      </c>
      <c r="F777" s="199">
        <v>21751.099999999995</v>
      </c>
      <c r="G777" s="197">
        <f>'Drop downs XTRA'!$F777*2</f>
        <v>43502.19999999999</v>
      </c>
      <c r="H777" s="200">
        <v>42839</v>
      </c>
      <c r="Q777" t="str">
        <f t="shared" si="48"/>
        <v>OK</v>
      </c>
      <c r="R777" t="str">
        <f t="shared" si="49"/>
        <v>OK</v>
      </c>
      <c r="S777" t="str">
        <f t="shared" si="50"/>
        <v>OK</v>
      </c>
      <c r="T777" t="str">
        <f t="shared" si="51"/>
        <v>OK</v>
      </c>
    </row>
    <row r="778" spans="1:20">
      <c r="A778" s="83" t="s">
        <v>735</v>
      </c>
      <c r="B778" s="194" t="s">
        <v>744</v>
      </c>
      <c r="C778" s="194" t="s">
        <v>504</v>
      </c>
      <c r="D778" s="194" t="s">
        <v>751</v>
      </c>
      <c r="E778" s="194" t="s">
        <v>28</v>
      </c>
      <c r="F778" s="195">
        <v>10382.580000000002</v>
      </c>
      <c r="G778" s="194">
        <f>'Drop downs XTRA'!$F778*2</f>
        <v>20765.160000000003</v>
      </c>
      <c r="H778" s="196">
        <v>42874</v>
      </c>
      <c r="Q778" t="str">
        <f t="shared" si="48"/>
        <v>OK</v>
      </c>
      <c r="R778" t="str">
        <f t="shared" si="49"/>
        <v>OK</v>
      </c>
      <c r="S778" t="str">
        <f t="shared" si="50"/>
        <v>OK</v>
      </c>
      <c r="T778" t="str">
        <f t="shared" si="51"/>
        <v>OK</v>
      </c>
    </row>
    <row r="779" spans="1:20">
      <c r="A779" s="82" t="s">
        <v>741</v>
      </c>
      <c r="B779" s="197" t="s">
        <v>744</v>
      </c>
      <c r="C779" s="197" t="s">
        <v>734</v>
      </c>
      <c r="D779" s="197" t="s">
        <v>491</v>
      </c>
      <c r="E779" s="197" t="s">
        <v>28</v>
      </c>
      <c r="F779" s="199">
        <v>12673.079999999998</v>
      </c>
      <c r="G779" s="197">
        <f>'Drop downs XTRA'!$F779*2</f>
        <v>25346.159999999996</v>
      </c>
      <c r="H779" s="200">
        <v>42574</v>
      </c>
      <c r="Q779" t="str">
        <f t="shared" si="48"/>
        <v>OK</v>
      </c>
      <c r="R779" t="str">
        <f t="shared" si="49"/>
        <v>OK</v>
      </c>
      <c r="S779" t="str">
        <f t="shared" si="50"/>
        <v>OK</v>
      </c>
      <c r="T779" t="str">
        <f t="shared" si="51"/>
        <v>OK</v>
      </c>
    </row>
    <row r="780" spans="1:20">
      <c r="A780" s="83" t="s">
        <v>746</v>
      </c>
      <c r="B780" s="194" t="s">
        <v>744</v>
      </c>
      <c r="C780" s="194" t="s">
        <v>743</v>
      </c>
      <c r="D780" s="194" t="s">
        <v>752</v>
      </c>
      <c r="E780" s="194" t="s">
        <v>28</v>
      </c>
      <c r="F780" s="195">
        <v>16708.608000000004</v>
      </c>
      <c r="G780" s="194">
        <f>'Drop downs XTRA'!$F780*2</f>
        <v>33417.216000000008</v>
      </c>
      <c r="H780" s="196">
        <v>42076</v>
      </c>
      <c r="Q780" t="str">
        <f t="shared" si="48"/>
        <v>OK</v>
      </c>
      <c r="R780" t="str">
        <f t="shared" si="49"/>
        <v>OK</v>
      </c>
      <c r="S780" t="str">
        <f t="shared" si="50"/>
        <v>OK</v>
      </c>
      <c r="T780" t="str">
        <f t="shared" si="51"/>
        <v>OK</v>
      </c>
    </row>
    <row r="781" spans="1:20">
      <c r="A781" s="82" t="s">
        <v>729</v>
      </c>
      <c r="B781" s="197" t="s">
        <v>748</v>
      </c>
      <c r="C781" s="197" t="s">
        <v>502</v>
      </c>
      <c r="D781" s="197" t="s">
        <v>739</v>
      </c>
      <c r="E781" s="197" t="s">
        <v>28</v>
      </c>
      <c r="F781" s="199">
        <v>21751.099999999995</v>
      </c>
      <c r="G781" s="197">
        <f>'Drop downs XTRA'!$F781*2</f>
        <v>43502.19999999999</v>
      </c>
      <c r="H781" s="200">
        <v>42924</v>
      </c>
      <c r="Q781" t="str">
        <f t="shared" si="48"/>
        <v>OK</v>
      </c>
      <c r="R781" t="str">
        <f t="shared" si="49"/>
        <v>OK</v>
      </c>
      <c r="S781" t="str">
        <f t="shared" si="50"/>
        <v>OK</v>
      </c>
      <c r="T781" t="str">
        <f t="shared" si="51"/>
        <v>OK</v>
      </c>
    </row>
    <row r="782" spans="1:20">
      <c r="A782" s="83" t="s">
        <v>735</v>
      </c>
      <c r="B782" s="194" t="s">
        <v>748</v>
      </c>
      <c r="C782" s="194" t="s">
        <v>734</v>
      </c>
      <c r="D782" s="194" t="s">
        <v>752</v>
      </c>
      <c r="E782" s="194" t="s">
        <v>28</v>
      </c>
      <c r="F782" s="195">
        <v>10241.640000000003</v>
      </c>
      <c r="G782" s="194">
        <f>'Drop downs XTRA'!$F782*2</f>
        <v>20483.280000000006</v>
      </c>
      <c r="H782" s="196">
        <v>42623</v>
      </c>
      <c r="Q782" t="str">
        <f t="shared" si="48"/>
        <v>OK</v>
      </c>
      <c r="R782" t="str">
        <f t="shared" si="49"/>
        <v>OK</v>
      </c>
      <c r="S782" t="str">
        <f t="shared" si="50"/>
        <v>OK</v>
      </c>
      <c r="T782" t="str">
        <f t="shared" si="51"/>
        <v>OK</v>
      </c>
    </row>
    <row r="783" spans="1:20">
      <c r="A783" s="82" t="s">
        <v>741</v>
      </c>
      <c r="B783" s="197" t="s">
        <v>748</v>
      </c>
      <c r="C783" s="197" t="s">
        <v>731</v>
      </c>
      <c r="D783" s="197" t="s">
        <v>752</v>
      </c>
      <c r="E783" s="197" t="s">
        <v>28</v>
      </c>
      <c r="F783" s="199">
        <v>14754.24</v>
      </c>
      <c r="G783" s="197">
        <f>'Drop downs XTRA'!$F783*2</f>
        <v>29508.48</v>
      </c>
      <c r="H783" s="200">
        <v>42927</v>
      </c>
      <c r="Q783" t="str">
        <f t="shared" si="48"/>
        <v>OK</v>
      </c>
      <c r="R783" t="str">
        <f t="shared" si="49"/>
        <v>OK</v>
      </c>
      <c r="S783" t="str">
        <f t="shared" si="50"/>
        <v>OK</v>
      </c>
      <c r="T783" t="str">
        <f t="shared" si="51"/>
        <v>OK</v>
      </c>
    </row>
    <row r="784" spans="1:20">
      <c r="A784" s="83" t="s">
        <v>746</v>
      </c>
      <c r="B784" s="194" t="s">
        <v>748</v>
      </c>
      <c r="C784" s="194" t="s">
        <v>743</v>
      </c>
      <c r="D784" s="194" t="s">
        <v>752</v>
      </c>
      <c r="E784" s="194" t="s">
        <v>28</v>
      </c>
      <c r="F784" s="195">
        <v>18797.184000000001</v>
      </c>
      <c r="G784" s="194">
        <f>'Drop downs XTRA'!$F784*2</f>
        <v>37594.368000000002</v>
      </c>
      <c r="H784" s="196">
        <v>42189</v>
      </c>
      <c r="Q784" t="str">
        <f t="shared" si="48"/>
        <v>OK</v>
      </c>
      <c r="R784" t="str">
        <f t="shared" si="49"/>
        <v>OK</v>
      </c>
      <c r="S784" t="str">
        <f t="shared" si="50"/>
        <v>OK</v>
      </c>
      <c r="T784" t="str">
        <f t="shared" si="51"/>
        <v>OK</v>
      </c>
    </row>
    <row r="785" spans="1:20">
      <c r="A785" s="82" t="s">
        <v>729</v>
      </c>
      <c r="B785" s="197" t="s">
        <v>738</v>
      </c>
      <c r="C785" s="197" t="s">
        <v>750</v>
      </c>
      <c r="D785" s="197" t="s">
        <v>752</v>
      </c>
      <c r="E785" s="197" t="s">
        <v>28</v>
      </c>
      <c r="F785" s="199">
        <v>29849.4</v>
      </c>
      <c r="G785" s="197">
        <f>'Drop downs XTRA'!$F785*2</f>
        <v>59698.8</v>
      </c>
      <c r="H785" s="200">
        <v>42552</v>
      </c>
      <c r="Q785" t="str">
        <f t="shared" si="48"/>
        <v>OK</v>
      </c>
      <c r="R785" t="str">
        <f t="shared" si="49"/>
        <v>OK</v>
      </c>
      <c r="S785" t="str">
        <f t="shared" si="50"/>
        <v>OK</v>
      </c>
      <c r="T785" t="str">
        <f t="shared" si="51"/>
        <v>OK</v>
      </c>
    </row>
    <row r="786" spans="1:20">
      <c r="A786" s="83" t="s">
        <v>735</v>
      </c>
      <c r="B786" s="194" t="s">
        <v>738</v>
      </c>
      <c r="C786" s="194" t="s">
        <v>504</v>
      </c>
      <c r="D786" s="194" t="s">
        <v>752</v>
      </c>
      <c r="E786" s="194" t="s">
        <v>28</v>
      </c>
      <c r="F786" s="195">
        <v>10805.399999999998</v>
      </c>
      <c r="G786" s="194">
        <f>'Drop downs XTRA'!$F786*2</f>
        <v>21610.799999999996</v>
      </c>
      <c r="H786" s="196">
        <v>42270</v>
      </c>
      <c r="Q786" t="str">
        <f t="shared" si="48"/>
        <v>OK</v>
      </c>
      <c r="R786" t="str">
        <f t="shared" si="49"/>
        <v>OK</v>
      </c>
      <c r="S786" t="str">
        <f t="shared" si="50"/>
        <v>OK</v>
      </c>
      <c r="T786" t="str">
        <f t="shared" si="51"/>
        <v>OK</v>
      </c>
    </row>
    <row r="787" spans="1:20">
      <c r="A787" s="82" t="s">
        <v>741</v>
      </c>
      <c r="B787" s="197" t="s">
        <v>738</v>
      </c>
      <c r="C787" s="197" t="s">
        <v>743</v>
      </c>
      <c r="D787" s="197" t="s">
        <v>751</v>
      </c>
      <c r="E787" s="197" t="s">
        <v>28</v>
      </c>
      <c r="F787" s="199">
        <v>14618.88</v>
      </c>
      <c r="G787" s="197">
        <f>'Drop downs XTRA'!$F787*2</f>
        <v>29237.759999999998</v>
      </c>
      <c r="H787" s="200">
        <v>42477</v>
      </c>
      <c r="Q787" t="str">
        <f t="shared" si="48"/>
        <v>OK</v>
      </c>
      <c r="R787" t="str">
        <f t="shared" si="49"/>
        <v>OK</v>
      </c>
      <c r="S787" t="str">
        <f t="shared" si="50"/>
        <v>OK</v>
      </c>
      <c r="T787" t="str">
        <f t="shared" si="51"/>
        <v>OK</v>
      </c>
    </row>
    <row r="788" spans="1:20">
      <c r="A788" s="83" t="s">
        <v>746</v>
      </c>
      <c r="B788" s="194" t="s">
        <v>738</v>
      </c>
      <c r="C788" s="194" t="s">
        <v>743</v>
      </c>
      <c r="D788" s="194" t="s">
        <v>732</v>
      </c>
      <c r="E788" s="194" t="s">
        <v>28</v>
      </c>
      <c r="F788" s="195">
        <v>18307.968000000001</v>
      </c>
      <c r="G788" s="194">
        <f>'Drop downs XTRA'!$F788*2</f>
        <v>36615.936000000002</v>
      </c>
      <c r="H788" s="196">
        <v>42239</v>
      </c>
      <c r="Q788" t="str">
        <f t="shared" si="48"/>
        <v>OK</v>
      </c>
      <c r="R788" t="str">
        <f t="shared" si="49"/>
        <v>OK</v>
      </c>
      <c r="S788" t="str">
        <f t="shared" si="50"/>
        <v>OK</v>
      </c>
      <c r="T788" t="str">
        <f t="shared" si="51"/>
        <v>OK</v>
      </c>
    </row>
    <row r="789" spans="1:20">
      <c r="A789" s="82" t="s">
        <v>756</v>
      </c>
      <c r="B789" s="197" t="s">
        <v>730</v>
      </c>
      <c r="C789" s="197" t="s">
        <v>504</v>
      </c>
      <c r="D789" s="197" t="s">
        <v>491</v>
      </c>
      <c r="E789" s="197" t="s">
        <v>740</v>
      </c>
      <c r="F789" s="199">
        <v>-13804.83</v>
      </c>
      <c r="G789" s="197">
        <f>'Drop downs XTRA'!$F789*2</f>
        <v>-27609.66</v>
      </c>
      <c r="H789" s="200">
        <v>42686</v>
      </c>
      <c r="Q789" t="str">
        <f t="shared" si="48"/>
        <v>OK</v>
      </c>
      <c r="R789" t="str">
        <f t="shared" si="49"/>
        <v>OK</v>
      </c>
      <c r="S789" t="str">
        <f t="shared" si="50"/>
        <v>OK</v>
      </c>
      <c r="T789" t="str">
        <f t="shared" si="51"/>
        <v>OK</v>
      </c>
    </row>
    <row r="790" spans="1:20">
      <c r="A790" s="83" t="s">
        <v>757</v>
      </c>
      <c r="B790" s="194" t="s">
        <v>730</v>
      </c>
      <c r="C790" s="194" t="s">
        <v>734</v>
      </c>
      <c r="D790" s="194" t="s">
        <v>491</v>
      </c>
      <c r="E790" s="194" t="s">
        <v>740</v>
      </c>
      <c r="F790" s="195">
        <v>-3234.75</v>
      </c>
      <c r="G790" s="194">
        <f>'Drop downs XTRA'!$F790*2</f>
        <v>-6469.5</v>
      </c>
      <c r="H790" s="196">
        <v>42922</v>
      </c>
      <c r="Q790" t="str">
        <f t="shared" si="48"/>
        <v>OK</v>
      </c>
      <c r="R790" t="str">
        <f t="shared" si="49"/>
        <v>OK</v>
      </c>
      <c r="S790" t="str">
        <f t="shared" si="50"/>
        <v>OK</v>
      </c>
      <c r="T790" t="str">
        <f t="shared" si="51"/>
        <v>OK</v>
      </c>
    </row>
    <row r="791" spans="1:20">
      <c r="A791" s="82" t="s">
        <v>758</v>
      </c>
      <c r="B791" s="197" t="s">
        <v>730</v>
      </c>
      <c r="C791" s="197" t="s">
        <v>750</v>
      </c>
      <c r="D791" s="197" t="s">
        <v>491</v>
      </c>
      <c r="E791" s="197" t="s">
        <v>740</v>
      </c>
      <c r="F791" s="199">
        <v>-5596.8</v>
      </c>
      <c r="G791" s="197">
        <f>'Drop downs XTRA'!$F791*2</f>
        <v>-11193.6</v>
      </c>
      <c r="H791" s="200">
        <v>42802</v>
      </c>
      <c r="Q791" t="str">
        <f t="shared" si="48"/>
        <v>OK</v>
      </c>
      <c r="R791" t="str">
        <f t="shared" si="49"/>
        <v>OK</v>
      </c>
      <c r="S791" t="str">
        <f t="shared" si="50"/>
        <v>OK</v>
      </c>
      <c r="T791" t="str">
        <f t="shared" si="51"/>
        <v>OK</v>
      </c>
    </row>
    <row r="792" spans="1:20">
      <c r="A792" s="83" t="s">
        <v>759</v>
      </c>
      <c r="B792" s="194" t="s">
        <v>730</v>
      </c>
      <c r="C792" s="194" t="s">
        <v>743</v>
      </c>
      <c r="D792" s="194" t="s">
        <v>751</v>
      </c>
      <c r="E792" s="194" t="s">
        <v>740</v>
      </c>
      <c r="F792" s="195">
        <v>-4910.0800000000008</v>
      </c>
      <c r="G792" s="194">
        <f>'Drop downs XTRA'!$F792*2</f>
        <v>-9820.1600000000017</v>
      </c>
      <c r="H792" s="196">
        <v>42120</v>
      </c>
      <c r="Q792" t="str">
        <f t="shared" si="48"/>
        <v>OK</v>
      </c>
      <c r="R792" t="str">
        <f t="shared" si="49"/>
        <v>OK</v>
      </c>
      <c r="S792" t="str">
        <f t="shared" si="50"/>
        <v>OK</v>
      </c>
      <c r="T792" t="str">
        <f t="shared" si="51"/>
        <v>OK</v>
      </c>
    </row>
    <row r="793" spans="1:20">
      <c r="A793" s="82" t="s">
        <v>756</v>
      </c>
      <c r="B793" s="197" t="s">
        <v>738</v>
      </c>
      <c r="C793" s="197" t="s">
        <v>743</v>
      </c>
      <c r="D793" s="197" t="s">
        <v>751</v>
      </c>
      <c r="E793" s="197" t="s">
        <v>740</v>
      </c>
      <c r="F793" s="199">
        <v>-10010.91</v>
      </c>
      <c r="G793" s="197">
        <f>'Drop downs XTRA'!$F793*2</f>
        <v>-20021.82</v>
      </c>
      <c r="H793" s="200">
        <v>42380</v>
      </c>
      <c r="Q793" t="str">
        <f t="shared" si="48"/>
        <v>OK</v>
      </c>
      <c r="R793" t="str">
        <f t="shared" si="49"/>
        <v>OK</v>
      </c>
      <c r="S793" t="str">
        <f t="shared" si="50"/>
        <v>OK</v>
      </c>
      <c r="T793" t="str">
        <f t="shared" si="51"/>
        <v>OK</v>
      </c>
    </row>
    <row r="794" spans="1:20">
      <c r="A794" s="83" t="s">
        <v>757</v>
      </c>
      <c r="B794" s="194" t="s">
        <v>738</v>
      </c>
      <c r="C794" s="194" t="s">
        <v>750</v>
      </c>
      <c r="D794" s="194" t="s">
        <v>732</v>
      </c>
      <c r="E794" s="194" t="s">
        <v>740</v>
      </c>
      <c r="F794" s="195">
        <v>-3773.8749999999995</v>
      </c>
      <c r="G794" s="194">
        <f>'Drop downs XTRA'!$F794*2</f>
        <v>-7547.7499999999991</v>
      </c>
      <c r="H794" s="196">
        <v>42493</v>
      </c>
      <c r="Q794" t="str">
        <f t="shared" si="48"/>
        <v>OK</v>
      </c>
      <c r="R794" t="str">
        <f t="shared" si="49"/>
        <v>OK</v>
      </c>
      <c r="S794" t="str">
        <f t="shared" si="50"/>
        <v>OK</v>
      </c>
      <c r="T794" t="str">
        <f t="shared" si="51"/>
        <v>OK</v>
      </c>
    </row>
    <row r="795" spans="1:20">
      <c r="A795" s="82" t="s">
        <v>758</v>
      </c>
      <c r="B795" s="197" t="s">
        <v>738</v>
      </c>
      <c r="C795" s="197" t="s">
        <v>731</v>
      </c>
      <c r="D795" s="197" t="s">
        <v>494</v>
      </c>
      <c r="E795" s="197" t="s">
        <v>740</v>
      </c>
      <c r="F795" s="199">
        <v>-5596.8</v>
      </c>
      <c r="G795" s="197">
        <f>'Drop downs XTRA'!$F795*2</f>
        <v>-11193.6</v>
      </c>
      <c r="H795" s="200">
        <v>42108</v>
      </c>
      <c r="Q795" t="str">
        <f t="shared" si="48"/>
        <v>OK</v>
      </c>
      <c r="R795" t="str">
        <f t="shared" si="49"/>
        <v>OK</v>
      </c>
      <c r="S795" t="str">
        <f t="shared" si="50"/>
        <v>OK</v>
      </c>
      <c r="T795" t="str">
        <f t="shared" si="51"/>
        <v>OK</v>
      </c>
    </row>
    <row r="796" spans="1:20">
      <c r="A796" s="83" t="s">
        <v>759</v>
      </c>
      <c r="B796" s="194" t="s">
        <v>738</v>
      </c>
      <c r="C796" s="194" t="s">
        <v>743</v>
      </c>
      <c r="D796" s="194" t="s">
        <v>751</v>
      </c>
      <c r="E796" s="194" t="s">
        <v>740</v>
      </c>
      <c r="F796" s="195">
        <v>-4296.32</v>
      </c>
      <c r="G796" s="194">
        <f>'Drop downs XTRA'!$F796*2</f>
        <v>-8592.64</v>
      </c>
      <c r="H796" s="196">
        <v>42965</v>
      </c>
      <c r="Q796" t="str">
        <f t="shared" si="48"/>
        <v>OK</v>
      </c>
      <c r="R796" t="str">
        <f t="shared" si="49"/>
        <v>OK</v>
      </c>
      <c r="S796" t="str">
        <f t="shared" si="50"/>
        <v>OK</v>
      </c>
      <c r="T796" t="str">
        <f t="shared" si="51"/>
        <v>OK</v>
      </c>
    </row>
    <row r="797" spans="1:20">
      <c r="A797" s="82" t="s">
        <v>756</v>
      </c>
      <c r="B797" s="197" t="s">
        <v>748</v>
      </c>
      <c r="C797" s="197" t="s">
        <v>743</v>
      </c>
      <c r="D797" s="197" t="s">
        <v>739</v>
      </c>
      <c r="E797" s="197" t="s">
        <v>740</v>
      </c>
      <c r="F797" s="199">
        <v>-10685.220000000001</v>
      </c>
      <c r="G797" s="197">
        <f>'Drop downs XTRA'!$F797*2</f>
        <v>-21370.440000000002</v>
      </c>
      <c r="H797" s="200">
        <v>42340</v>
      </c>
      <c r="Q797" t="str">
        <f t="shared" si="48"/>
        <v>OK</v>
      </c>
      <c r="R797" t="str">
        <f t="shared" si="49"/>
        <v>OK</v>
      </c>
      <c r="S797" t="str">
        <f t="shared" si="50"/>
        <v>OK</v>
      </c>
      <c r="T797" t="str">
        <f t="shared" si="51"/>
        <v>OK</v>
      </c>
    </row>
    <row r="798" spans="1:20">
      <c r="A798" s="83" t="s">
        <v>757</v>
      </c>
      <c r="B798" s="194" t="s">
        <v>748</v>
      </c>
      <c r="C798" s="194" t="s">
        <v>734</v>
      </c>
      <c r="D798" s="194" t="s">
        <v>752</v>
      </c>
      <c r="E798" s="194" t="s">
        <v>740</v>
      </c>
      <c r="F798" s="195">
        <v>-3106.5</v>
      </c>
      <c r="G798" s="194">
        <f>'Drop downs XTRA'!$F798*2</f>
        <v>-6213</v>
      </c>
      <c r="H798" s="196">
        <v>42131</v>
      </c>
      <c r="Q798" t="str">
        <f t="shared" si="48"/>
        <v>OK</v>
      </c>
      <c r="R798" t="str">
        <f t="shared" si="49"/>
        <v>OK</v>
      </c>
      <c r="S798" t="str">
        <f t="shared" si="50"/>
        <v>OK</v>
      </c>
      <c r="T798" t="str">
        <f t="shared" si="51"/>
        <v>OK</v>
      </c>
    </row>
    <row r="799" spans="1:20">
      <c r="A799" s="82" t="s">
        <v>758</v>
      </c>
      <c r="B799" s="197" t="s">
        <v>748</v>
      </c>
      <c r="C799" s="197" t="s">
        <v>504</v>
      </c>
      <c r="D799" s="197" t="s">
        <v>494</v>
      </c>
      <c r="E799" s="197" t="s">
        <v>740</v>
      </c>
      <c r="F799" s="199">
        <v>-5393.2800000000007</v>
      </c>
      <c r="G799" s="197">
        <f>'Drop downs XTRA'!$F799*2</f>
        <v>-10786.560000000001</v>
      </c>
      <c r="H799" s="200">
        <v>42901</v>
      </c>
      <c r="Q799" t="str">
        <f t="shared" si="48"/>
        <v>OK</v>
      </c>
      <c r="R799" t="str">
        <f t="shared" si="49"/>
        <v>OK</v>
      </c>
      <c r="S799" t="str">
        <f t="shared" si="50"/>
        <v>OK</v>
      </c>
      <c r="T799" t="str">
        <f t="shared" si="51"/>
        <v>OK</v>
      </c>
    </row>
    <row r="800" spans="1:20">
      <c r="A800" s="83" t="s">
        <v>759</v>
      </c>
      <c r="B800" s="194" t="s">
        <v>748</v>
      </c>
      <c r="C800" s="194" t="s">
        <v>731</v>
      </c>
      <c r="D800" s="194" t="s">
        <v>739</v>
      </c>
      <c r="E800" s="194" t="s">
        <v>740</v>
      </c>
      <c r="F800" s="195">
        <v>-4981.760000000002</v>
      </c>
      <c r="G800" s="194">
        <f>'Drop downs XTRA'!$F800*2</f>
        <v>-9963.5200000000041</v>
      </c>
      <c r="H800" s="196">
        <v>42203</v>
      </c>
      <c r="Q800" t="str">
        <f t="shared" si="48"/>
        <v>OK</v>
      </c>
      <c r="R800" t="str">
        <f t="shared" si="49"/>
        <v>Check Gov &amp; HP</v>
      </c>
      <c r="S800" t="str">
        <f t="shared" si="50"/>
        <v>OK</v>
      </c>
      <c r="T800" t="str">
        <f t="shared" si="51"/>
        <v>OK</v>
      </c>
    </row>
    <row r="801" spans="1:20">
      <c r="A801" s="82" t="s">
        <v>756</v>
      </c>
      <c r="B801" s="197" t="s">
        <v>744</v>
      </c>
      <c r="C801" s="197" t="s">
        <v>731</v>
      </c>
      <c r="D801" s="197" t="s">
        <v>752</v>
      </c>
      <c r="E801" s="197" t="s">
        <v>740</v>
      </c>
      <c r="F801" s="199">
        <v>-10840.83</v>
      </c>
      <c r="G801" s="197">
        <f>'Drop downs XTRA'!$F801*2</f>
        <v>-21681.66</v>
      </c>
      <c r="H801" s="200">
        <v>42594</v>
      </c>
      <c r="Q801" t="str">
        <f t="shared" si="48"/>
        <v>OK</v>
      </c>
      <c r="R801" t="str">
        <f t="shared" si="49"/>
        <v>OK</v>
      </c>
      <c r="S801" t="str">
        <f t="shared" si="50"/>
        <v>OK</v>
      </c>
      <c r="T801" t="str">
        <f t="shared" si="51"/>
        <v>OK</v>
      </c>
    </row>
    <row r="802" spans="1:20">
      <c r="A802" s="83" t="s">
        <v>757</v>
      </c>
      <c r="B802" s="194" t="s">
        <v>744</v>
      </c>
      <c r="C802" s="194" t="s">
        <v>502</v>
      </c>
      <c r="D802" s="194" t="s">
        <v>732</v>
      </c>
      <c r="E802" s="194" t="s">
        <v>740</v>
      </c>
      <c r="F802" s="195">
        <v>-4370</v>
      </c>
      <c r="G802" s="194">
        <f>'Drop downs XTRA'!$F802*2</f>
        <v>-8740</v>
      </c>
      <c r="H802" s="196">
        <v>42467</v>
      </c>
      <c r="Q802" t="str">
        <f t="shared" si="48"/>
        <v>OK</v>
      </c>
      <c r="R802" t="str">
        <f t="shared" si="49"/>
        <v>OK</v>
      </c>
      <c r="S802" t="str">
        <f t="shared" si="50"/>
        <v>OK</v>
      </c>
      <c r="T802" t="str">
        <f t="shared" si="51"/>
        <v>OK</v>
      </c>
    </row>
    <row r="803" spans="1:20">
      <c r="A803" s="82" t="s">
        <v>758</v>
      </c>
      <c r="B803" s="197" t="s">
        <v>744</v>
      </c>
      <c r="C803" s="197" t="s">
        <v>743</v>
      </c>
      <c r="D803" s="197" t="s">
        <v>732</v>
      </c>
      <c r="E803" s="197" t="s">
        <v>740</v>
      </c>
      <c r="F803" s="199">
        <v>-6470.24</v>
      </c>
      <c r="G803" s="197">
        <f>'Drop downs XTRA'!$F803*2</f>
        <v>-12940.48</v>
      </c>
      <c r="H803" s="200">
        <v>42354</v>
      </c>
      <c r="Q803" t="str">
        <f t="shared" si="48"/>
        <v>OK</v>
      </c>
      <c r="R803" t="str">
        <f t="shared" si="49"/>
        <v>OK</v>
      </c>
      <c r="S803" t="str">
        <f t="shared" si="50"/>
        <v>OK</v>
      </c>
      <c r="T803" t="str">
        <f t="shared" si="51"/>
        <v>OK</v>
      </c>
    </row>
    <row r="804" spans="1:20">
      <c r="A804" s="83" t="s">
        <v>759</v>
      </c>
      <c r="B804" s="194" t="s">
        <v>744</v>
      </c>
      <c r="C804" s="194" t="s">
        <v>731</v>
      </c>
      <c r="D804" s="194" t="s">
        <v>752</v>
      </c>
      <c r="E804" s="194" t="s">
        <v>740</v>
      </c>
      <c r="F804" s="195">
        <v>-3790.0800000000008</v>
      </c>
      <c r="G804" s="194">
        <f>'Drop downs XTRA'!$F804*2</f>
        <v>-7580.1600000000017</v>
      </c>
      <c r="H804" s="196">
        <v>42180</v>
      </c>
      <c r="Q804" t="str">
        <f t="shared" si="48"/>
        <v>OK</v>
      </c>
      <c r="R804" t="str">
        <f t="shared" si="49"/>
        <v>OK</v>
      </c>
      <c r="S804" t="str">
        <f t="shared" si="50"/>
        <v>OK</v>
      </c>
      <c r="T804" t="str">
        <f t="shared" si="51"/>
        <v>OK</v>
      </c>
    </row>
    <row r="805" spans="1:20">
      <c r="A805" s="82" t="s">
        <v>756</v>
      </c>
      <c r="B805" s="197" t="s">
        <v>738</v>
      </c>
      <c r="C805" s="197" t="s">
        <v>504</v>
      </c>
      <c r="D805" s="197" t="s">
        <v>494</v>
      </c>
      <c r="E805" s="197" t="s">
        <v>740</v>
      </c>
      <c r="F805" s="199">
        <v>-9158.76</v>
      </c>
      <c r="G805" s="197">
        <f>'Drop downs XTRA'!$F805*2</f>
        <v>-18317.52</v>
      </c>
      <c r="H805" s="200">
        <v>42788</v>
      </c>
      <c r="Q805" t="str">
        <f t="shared" si="48"/>
        <v>OK</v>
      </c>
      <c r="R805" t="str">
        <f t="shared" si="49"/>
        <v>OK</v>
      </c>
      <c r="S805" t="str">
        <f t="shared" si="50"/>
        <v>OK</v>
      </c>
      <c r="T805" t="str">
        <f t="shared" si="51"/>
        <v>OK</v>
      </c>
    </row>
    <row r="806" spans="1:20">
      <c r="A806" s="83" t="s">
        <v>757</v>
      </c>
      <c r="B806" s="194" t="s">
        <v>738</v>
      </c>
      <c r="C806" s="194" t="s">
        <v>502</v>
      </c>
      <c r="D806" s="194" t="s">
        <v>491</v>
      </c>
      <c r="E806" s="194" t="s">
        <v>740</v>
      </c>
      <c r="F806" s="195">
        <v>-4313</v>
      </c>
      <c r="G806" s="194">
        <f>'Drop downs XTRA'!$F806*2</f>
        <v>-8626</v>
      </c>
      <c r="H806" s="196">
        <v>42453</v>
      </c>
      <c r="Q806" t="str">
        <f t="shared" si="48"/>
        <v>OK</v>
      </c>
      <c r="R806" t="str">
        <f t="shared" si="49"/>
        <v>OK</v>
      </c>
      <c r="S806" t="str">
        <f t="shared" si="50"/>
        <v>OK</v>
      </c>
      <c r="T806" t="str">
        <f t="shared" si="51"/>
        <v>OK</v>
      </c>
    </row>
    <row r="807" spans="1:20">
      <c r="A807" s="82" t="s">
        <v>758</v>
      </c>
      <c r="B807" s="197" t="s">
        <v>738</v>
      </c>
      <c r="C807" s="197" t="s">
        <v>743</v>
      </c>
      <c r="D807" s="197" t="s">
        <v>739</v>
      </c>
      <c r="E807" s="197" t="s">
        <v>740</v>
      </c>
      <c r="F807" s="199">
        <v>-6529.5999999999995</v>
      </c>
      <c r="G807" s="197">
        <f>'Drop downs XTRA'!$F807*2</f>
        <v>-13059.199999999999</v>
      </c>
      <c r="H807" s="200">
        <v>42531</v>
      </c>
      <c r="Q807" t="str">
        <f t="shared" si="48"/>
        <v>OK</v>
      </c>
      <c r="R807" t="str">
        <f t="shared" si="49"/>
        <v>OK</v>
      </c>
      <c r="S807" t="str">
        <f t="shared" si="50"/>
        <v>OK</v>
      </c>
      <c r="T807" t="str">
        <f t="shared" si="51"/>
        <v>OK</v>
      </c>
    </row>
    <row r="808" spans="1:20">
      <c r="A808" s="83" t="s">
        <v>759</v>
      </c>
      <c r="B808" s="194" t="s">
        <v>738</v>
      </c>
      <c r="C808" s="194" t="s">
        <v>750</v>
      </c>
      <c r="D808" s="194" t="s">
        <v>491</v>
      </c>
      <c r="E808" s="194" t="s">
        <v>740</v>
      </c>
      <c r="F808" s="195">
        <v>-3480.96</v>
      </c>
      <c r="G808" s="194">
        <f>'Drop downs XTRA'!$F808*2</f>
        <v>-6961.92</v>
      </c>
      <c r="H808" s="196">
        <v>42238</v>
      </c>
      <c r="Q808" t="str">
        <f t="shared" si="48"/>
        <v>OK</v>
      </c>
      <c r="R808" t="str">
        <f t="shared" si="49"/>
        <v>OK</v>
      </c>
      <c r="S808" t="str">
        <f t="shared" si="50"/>
        <v>OK</v>
      </c>
      <c r="T808" t="str">
        <f t="shared" si="51"/>
        <v>OK</v>
      </c>
    </row>
    <row r="809" spans="1:20">
      <c r="A809" s="82" t="s">
        <v>760</v>
      </c>
      <c r="B809" s="197" t="s">
        <v>738</v>
      </c>
      <c r="C809" s="197" t="s">
        <v>753</v>
      </c>
      <c r="D809" s="197" t="s">
        <v>753</v>
      </c>
      <c r="E809" s="197" t="s">
        <v>745</v>
      </c>
      <c r="F809" s="199">
        <v>-7477.8000000000011</v>
      </c>
      <c r="G809" s="197">
        <f>'Drop downs XTRA'!$F809*2</f>
        <v>-14955.600000000002</v>
      </c>
      <c r="H809" s="200">
        <v>42401</v>
      </c>
      <c r="Q809" t="str">
        <f t="shared" si="48"/>
        <v>OK</v>
      </c>
      <c r="R809" t="str">
        <f t="shared" si="49"/>
        <v>OK</v>
      </c>
      <c r="S809" t="str">
        <f t="shared" si="50"/>
        <v>OK</v>
      </c>
      <c r="T809" t="str">
        <f t="shared" si="51"/>
        <v>OK</v>
      </c>
    </row>
    <row r="810" spans="1:20">
      <c r="A810" s="83" t="s">
        <v>39</v>
      </c>
      <c r="B810" s="194" t="s">
        <v>738</v>
      </c>
      <c r="C810" s="194" t="s">
        <v>753</v>
      </c>
      <c r="D810" s="194" t="s">
        <v>753</v>
      </c>
      <c r="E810" s="194" t="s">
        <v>745</v>
      </c>
      <c r="F810" s="195">
        <v>-5225.8500000000013</v>
      </c>
      <c r="G810" s="194">
        <f>'Drop downs XTRA'!$F810*2</f>
        <v>-10451.700000000003</v>
      </c>
      <c r="H810" s="196">
        <v>42731</v>
      </c>
      <c r="Q810" t="str">
        <f t="shared" si="48"/>
        <v>OK</v>
      </c>
      <c r="R810" t="str">
        <f t="shared" si="49"/>
        <v>OK</v>
      </c>
      <c r="S810" t="str">
        <f t="shared" si="50"/>
        <v>OK</v>
      </c>
      <c r="T810" t="str">
        <f t="shared" si="51"/>
        <v>OK</v>
      </c>
    </row>
    <row r="811" spans="1:20">
      <c r="A811" s="82" t="s">
        <v>761</v>
      </c>
      <c r="B811" s="197" t="s">
        <v>738</v>
      </c>
      <c r="C811" s="197" t="s">
        <v>753</v>
      </c>
      <c r="D811" s="197" t="s">
        <v>753</v>
      </c>
      <c r="E811" s="197" t="s">
        <v>745</v>
      </c>
      <c r="F811" s="199">
        <v>-1368.0000000000002</v>
      </c>
      <c r="G811" s="197">
        <f>'Drop downs XTRA'!$F811*2</f>
        <v>-2736.0000000000005</v>
      </c>
      <c r="H811" s="200">
        <v>42510</v>
      </c>
      <c r="Q811" t="str">
        <f t="shared" si="48"/>
        <v>OK</v>
      </c>
      <c r="R811" t="str">
        <f t="shared" si="49"/>
        <v>OK</v>
      </c>
      <c r="S811" t="str">
        <f t="shared" si="50"/>
        <v>OK</v>
      </c>
      <c r="T811" t="str">
        <f t="shared" si="51"/>
        <v>OK</v>
      </c>
    </row>
    <row r="812" spans="1:20">
      <c r="A812" s="83" t="s">
        <v>309</v>
      </c>
      <c r="B812" s="194" t="s">
        <v>738</v>
      </c>
      <c r="C812" s="194" t="s">
        <v>753</v>
      </c>
      <c r="D812" s="194" t="s">
        <v>753</v>
      </c>
      <c r="E812" s="194" t="s">
        <v>745</v>
      </c>
      <c r="F812" s="195">
        <v>-1653.5399999999997</v>
      </c>
      <c r="G812" s="194">
        <f>'Drop downs XTRA'!$F812*2</f>
        <v>-3307.0799999999995</v>
      </c>
      <c r="H812" s="196">
        <v>42472</v>
      </c>
      <c r="Q812" t="str">
        <f t="shared" si="48"/>
        <v>OK</v>
      </c>
      <c r="R812" t="str">
        <f t="shared" si="49"/>
        <v>OK</v>
      </c>
      <c r="S812" t="str">
        <f t="shared" si="50"/>
        <v>OK</v>
      </c>
      <c r="T812" t="str">
        <f t="shared" si="51"/>
        <v>OK</v>
      </c>
    </row>
    <row r="813" spans="1:20">
      <c r="A813" s="82" t="s">
        <v>601</v>
      </c>
      <c r="B813" s="197" t="s">
        <v>738</v>
      </c>
      <c r="C813" s="197" t="s">
        <v>753</v>
      </c>
      <c r="D813" s="197" t="s">
        <v>753</v>
      </c>
      <c r="E813" s="197" t="s">
        <v>745</v>
      </c>
      <c r="F813" s="199">
        <v>-2043</v>
      </c>
      <c r="G813" s="197">
        <f>'Drop downs XTRA'!$F813*2</f>
        <v>-4086</v>
      </c>
      <c r="H813" s="200">
        <v>42525</v>
      </c>
      <c r="Q813" t="str">
        <f t="shared" si="48"/>
        <v>OK</v>
      </c>
      <c r="R813" t="str">
        <f t="shared" si="49"/>
        <v>OK</v>
      </c>
      <c r="S813" t="str">
        <f t="shared" si="50"/>
        <v>OK</v>
      </c>
      <c r="T813" t="str">
        <f t="shared" si="51"/>
        <v>OK</v>
      </c>
    </row>
    <row r="814" spans="1:20">
      <c r="A814" s="83" t="s">
        <v>762</v>
      </c>
      <c r="B814" s="194" t="s">
        <v>738</v>
      </c>
      <c r="C814" s="194" t="s">
        <v>753</v>
      </c>
      <c r="D814" s="194" t="s">
        <v>753</v>
      </c>
      <c r="E814" s="194" t="s">
        <v>745</v>
      </c>
      <c r="F814" s="195">
        <v>-1680</v>
      </c>
      <c r="G814" s="194">
        <f>'Drop downs XTRA'!$F814*2</f>
        <v>-3360</v>
      </c>
      <c r="H814" s="196">
        <v>42004</v>
      </c>
      <c r="Q814" t="str">
        <f t="shared" si="48"/>
        <v>OK</v>
      </c>
      <c r="R814" t="str">
        <f t="shared" si="49"/>
        <v>OK</v>
      </c>
      <c r="S814" t="str">
        <f t="shared" si="50"/>
        <v>OK</v>
      </c>
      <c r="T814" t="str">
        <f t="shared" si="51"/>
        <v>OK</v>
      </c>
    </row>
    <row r="815" spans="1:20">
      <c r="A815" s="82" t="s">
        <v>763</v>
      </c>
      <c r="B815" s="197" t="s">
        <v>738</v>
      </c>
      <c r="C815" s="197" t="s">
        <v>753</v>
      </c>
      <c r="D815" s="197" t="s">
        <v>753</v>
      </c>
      <c r="E815" s="197" t="s">
        <v>745</v>
      </c>
      <c r="F815" s="199">
        <v>-3009.6000000000004</v>
      </c>
      <c r="G815" s="197">
        <f>'Drop downs XTRA'!$F815*2</f>
        <v>-6019.2000000000007</v>
      </c>
      <c r="H815" s="200">
        <v>42646</v>
      </c>
      <c r="Q815" t="str">
        <f t="shared" si="48"/>
        <v>OK</v>
      </c>
      <c r="R815" t="str">
        <f t="shared" si="49"/>
        <v>OK</v>
      </c>
      <c r="S815" t="str">
        <f t="shared" si="50"/>
        <v>OK</v>
      </c>
      <c r="T815" t="str">
        <f t="shared" si="51"/>
        <v>OK</v>
      </c>
    </row>
    <row r="816" spans="1:20">
      <c r="A816" s="83" t="s">
        <v>764</v>
      </c>
      <c r="B816" s="194" t="s">
        <v>738</v>
      </c>
      <c r="C816" s="194" t="s">
        <v>753</v>
      </c>
      <c r="D816" s="194" t="s">
        <v>753</v>
      </c>
      <c r="E816" s="194" t="s">
        <v>745</v>
      </c>
      <c r="F816" s="195">
        <v>-1617.5160000000001</v>
      </c>
      <c r="G816" s="194">
        <f>'Drop downs XTRA'!$F816*2</f>
        <v>-3235.0320000000002</v>
      </c>
      <c r="H816" s="196">
        <v>42622</v>
      </c>
      <c r="Q816" t="str">
        <f t="shared" si="48"/>
        <v>OK</v>
      </c>
      <c r="R816" t="str">
        <f t="shared" si="49"/>
        <v>OK</v>
      </c>
      <c r="S816" t="str">
        <f t="shared" si="50"/>
        <v>OK</v>
      </c>
      <c r="T816" t="str">
        <f t="shared" si="51"/>
        <v>OK</v>
      </c>
    </row>
    <row r="817" spans="1:20">
      <c r="A817" s="82" t="s">
        <v>533</v>
      </c>
      <c r="B817" s="197" t="s">
        <v>738</v>
      </c>
      <c r="C817" s="197" t="s">
        <v>753</v>
      </c>
      <c r="D817" s="197" t="s">
        <v>753</v>
      </c>
      <c r="E817" s="197" t="s">
        <v>745</v>
      </c>
      <c r="F817" s="199">
        <v>-3088</v>
      </c>
      <c r="G817" s="197">
        <f>'Drop downs XTRA'!$F817*2</f>
        <v>-6176</v>
      </c>
      <c r="H817" s="200">
        <v>42409</v>
      </c>
      <c r="Q817" t="str">
        <f t="shared" si="48"/>
        <v>OK</v>
      </c>
      <c r="R817" t="str">
        <f t="shared" si="49"/>
        <v>OK</v>
      </c>
      <c r="S817" t="str">
        <f t="shared" si="50"/>
        <v>OK</v>
      </c>
      <c r="T817" t="str">
        <f t="shared" si="51"/>
        <v>OK</v>
      </c>
    </row>
    <row r="818" spans="1:20">
      <c r="A818" s="83" t="s">
        <v>760</v>
      </c>
      <c r="B818" s="194" t="s">
        <v>730</v>
      </c>
      <c r="C818" s="194" t="s">
        <v>753</v>
      </c>
      <c r="D818" s="194" t="s">
        <v>753</v>
      </c>
      <c r="E818" s="194" t="s">
        <v>745</v>
      </c>
      <c r="F818" s="195">
        <v>-9341.2000000000025</v>
      </c>
      <c r="G818" s="194">
        <f>'Drop downs XTRA'!$F818*2</f>
        <v>-18682.400000000005</v>
      </c>
      <c r="H818" s="196">
        <v>42687</v>
      </c>
      <c r="Q818" t="str">
        <f t="shared" si="48"/>
        <v>OK</v>
      </c>
      <c r="R818" t="str">
        <f t="shared" si="49"/>
        <v>OK</v>
      </c>
      <c r="S818" t="str">
        <f t="shared" si="50"/>
        <v>OK</v>
      </c>
      <c r="T818" t="str">
        <f t="shared" si="51"/>
        <v>OK</v>
      </c>
    </row>
    <row r="819" spans="1:20">
      <c r="A819" s="82" t="s">
        <v>39</v>
      </c>
      <c r="B819" s="197" t="s">
        <v>730</v>
      </c>
      <c r="C819" s="197" t="s">
        <v>753</v>
      </c>
      <c r="D819" s="197" t="s">
        <v>753</v>
      </c>
      <c r="E819" s="197" t="s">
        <v>745</v>
      </c>
      <c r="F819" s="199">
        <v>-4645.2000000000007</v>
      </c>
      <c r="G819" s="197">
        <f>'Drop downs XTRA'!$F819*2</f>
        <v>-9290.4000000000015</v>
      </c>
      <c r="H819" s="200">
        <v>42098</v>
      </c>
      <c r="Q819" t="str">
        <f t="shared" si="48"/>
        <v>OK</v>
      </c>
      <c r="R819" t="str">
        <f t="shared" si="49"/>
        <v>OK</v>
      </c>
      <c r="S819" t="str">
        <f t="shared" si="50"/>
        <v>OK</v>
      </c>
      <c r="T819" t="str">
        <f t="shared" si="51"/>
        <v>OK</v>
      </c>
    </row>
    <row r="820" spans="1:20">
      <c r="A820" s="83" t="s">
        <v>761</v>
      </c>
      <c r="B820" s="194" t="s">
        <v>730</v>
      </c>
      <c r="C820" s="194" t="s">
        <v>753</v>
      </c>
      <c r="D820" s="194" t="s">
        <v>753</v>
      </c>
      <c r="E820" s="194" t="s">
        <v>745</v>
      </c>
      <c r="F820" s="195">
        <v>-1032</v>
      </c>
      <c r="G820" s="194">
        <f>'Drop downs XTRA'!$F820*2</f>
        <v>-2064</v>
      </c>
      <c r="H820" s="196">
        <v>42406</v>
      </c>
      <c r="Q820" t="str">
        <f t="shared" si="48"/>
        <v>OK</v>
      </c>
      <c r="R820" t="str">
        <f t="shared" si="49"/>
        <v>OK</v>
      </c>
      <c r="S820" t="str">
        <f t="shared" si="50"/>
        <v>OK</v>
      </c>
      <c r="T820" t="str">
        <f t="shared" si="51"/>
        <v>OK</v>
      </c>
    </row>
    <row r="821" spans="1:20">
      <c r="A821" s="82" t="s">
        <v>309</v>
      </c>
      <c r="B821" s="197" t="s">
        <v>730</v>
      </c>
      <c r="C821" s="197" t="s">
        <v>753</v>
      </c>
      <c r="D821" s="197" t="s">
        <v>753</v>
      </c>
      <c r="E821" s="197" t="s">
        <v>745</v>
      </c>
      <c r="F821" s="199">
        <v>-2025.54</v>
      </c>
      <c r="G821" s="197">
        <f>'Drop downs XTRA'!$F821*2</f>
        <v>-4051.08</v>
      </c>
      <c r="H821" s="200">
        <v>42386</v>
      </c>
      <c r="Q821" t="str">
        <f t="shared" si="48"/>
        <v>OK</v>
      </c>
      <c r="R821" t="str">
        <f t="shared" si="49"/>
        <v>OK</v>
      </c>
      <c r="S821" t="str">
        <f t="shared" si="50"/>
        <v>OK</v>
      </c>
      <c r="T821" t="str">
        <f t="shared" si="51"/>
        <v>OK</v>
      </c>
    </row>
    <row r="822" spans="1:20">
      <c r="A822" s="83" t="s">
        <v>601</v>
      </c>
      <c r="B822" s="194" t="s">
        <v>730</v>
      </c>
      <c r="C822" s="194" t="s">
        <v>753</v>
      </c>
      <c r="D822" s="194" t="s">
        <v>753</v>
      </c>
      <c r="E822" s="194" t="s">
        <v>745</v>
      </c>
      <c r="F822" s="195">
        <v>-2207.2500000000005</v>
      </c>
      <c r="G822" s="194">
        <f>'Drop downs XTRA'!$F822*2</f>
        <v>-4414.5000000000009</v>
      </c>
      <c r="H822" s="196">
        <v>42354</v>
      </c>
      <c r="Q822" t="str">
        <f t="shared" si="48"/>
        <v>OK</v>
      </c>
      <c r="R822" t="str">
        <f t="shared" si="49"/>
        <v>OK</v>
      </c>
      <c r="S822" t="str">
        <f t="shared" si="50"/>
        <v>OK</v>
      </c>
      <c r="T822" t="str">
        <f t="shared" si="51"/>
        <v>OK</v>
      </c>
    </row>
    <row r="823" spans="1:20">
      <c r="A823" s="82" t="s">
        <v>762</v>
      </c>
      <c r="B823" s="197" t="s">
        <v>730</v>
      </c>
      <c r="C823" s="197" t="s">
        <v>753</v>
      </c>
      <c r="D823" s="197" t="s">
        <v>753</v>
      </c>
      <c r="E823" s="197" t="s">
        <v>745</v>
      </c>
      <c r="F823" s="199">
        <v>-1204</v>
      </c>
      <c r="G823" s="197">
        <f>'Drop downs XTRA'!$F823*2</f>
        <v>-2408</v>
      </c>
      <c r="H823" s="200">
        <v>42173</v>
      </c>
      <c r="Q823" t="str">
        <f t="shared" si="48"/>
        <v>OK</v>
      </c>
      <c r="R823" t="str">
        <f t="shared" si="49"/>
        <v>OK</v>
      </c>
      <c r="S823" t="str">
        <f t="shared" si="50"/>
        <v>OK</v>
      </c>
      <c r="T823" t="str">
        <f t="shared" si="51"/>
        <v>OK</v>
      </c>
    </row>
    <row r="824" spans="1:20">
      <c r="A824" s="83" t="s">
        <v>763</v>
      </c>
      <c r="B824" s="194" t="s">
        <v>730</v>
      </c>
      <c r="C824" s="194" t="s">
        <v>753</v>
      </c>
      <c r="D824" s="194" t="s">
        <v>753</v>
      </c>
      <c r="E824" s="194" t="s">
        <v>745</v>
      </c>
      <c r="F824" s="195">
        <v>-3024</v>
      </c>
      <c r="G824" s="194">
        <f>'Drop downs XTRA'!$F824*2</f>
        <v>-6048</v>
      </c>
      <c r="H824" s="196">
        <v>42312</v>
      </c>
      <c r="Q824" t="str">
        <f t="shared" si="48"/>
        <v>OK</v>
      </c>
      <c r="R824" t="str">
        <f t="shared" si="49"/>
        <v>OK</v>
      </c>
      <c r="S824" t="str">
        <f t="shared" si="50"/>
        <v>OK</v>
      </c>
      <c r="T824" t="str">
        <f t="shared" si="51"/>
        <v>OK</v>
      </c>
    </row>
    <row r="825" spans="1:20">
      <c r="A825" s="82" t="s">
        <v>764</v>
      </c>
      <c r="B825" s="197" t="s">
        <v>730</v>
      </c>
      <c r="C825" s="197" t="s">
        <v>753</v>
      </c>
      <c r="D825" s="197" t="s">
        <v>753</v>
      </c>
      <c r="E825" s="197" t="s">
        <v>745</v>
      </c>
      <c r="F825" s="199">
        <v>-2023.2719999999999</v>
      </c>
      <c r="G825" s="197">
        <f>'Drop downs XTRA'!$F825*2</f>
        <v>-4046.5439999999999</v>
      </c>
      <c r="H825" s="200">
        <v>42450</v>
      </c>
      <c r="Q825" t="str">
        <f t="shared" si="48"/>
        <v>OK</v>
      </c>
      <c r="R825" t="str">
        <f t="shared" si="49"/>
        <v>OK</v>
      </c>
      <c r="S825" t="str">
        <f t="shared" si="50"/>
        <v>OK</v>
      </c>
      <c r="T825" t="str">
        <f t="shared" si="51"/>
        <v>OK</v>
      </c>
    </row>
    <row r="826" spans="1:20">
      <c r="A826" s="83" t="s">
        <v>533</v>
      </c>
      <c r="B826" s="194" t="s">
        <v>730</v>
      </c>
      <c r="C826" s="194" t="s">
        <v>753</v>
      </c>
      <c r="D826" s="194" t="s">
        <v>753</v>
      </c>
      <c r="E826" s="194" t="s">
        <v>745</v>
      </c>
      <c r="F826" s="195">
        <v>-3726</v>
      </c>
      <c r="G826" s="194">
        <f>'Drop downs XTRA'!$F826*2</f>
        <v>-7452</v>
      </c>
      <c r="H826" s="196">
        <v>42644</v>
      </c>
      <c r="Q826" t="str">
        <f t="shared" si="48"/>
        <v>OK</v>
      </c>
      <c r="R826" t="str">
        <f t="shared" si="49"/>
        <v>OK</v>
      </c>
      <c r="S826" t="str">
        <f t="shared" si="50"/>
        <v>OK</v>
      </c>
      <c r="T826" t="str">
        <f t="shared" si="51"/>
        <v>OK</v>
      </c>
    </row>
    <row r="827" spans="1:20">
      <c r="A827" s="82" t="s">
        <v>760</v>
      </c>
      <c r="B827" s="197" t="s">
        <v>738</v>
      </c>
      <c r="C827" s="197" t="s">
        <v>753</v>
      </c>
      <c r="D827" s="197" t="s">
        <v>753</v>
      </c>
      <c r="E827" s="197" t="s">
        <v>745</v>
      </c>
      <c r="F827" s="199">
        <v>-11216.700000000003</v>
      </c>
      <c r="G827" s="197">
        <f>'Drop downs XTRA'!$F827*2</f>
        <v>-22433.400000000005</v>
      </c>
      <c r="H827" s="200">
        <v>42364</v>
      </c>
      <c r="Q827" t="str">
        <f t="shared" si="48"/>
        <v>OK</v>
      </c>
      <c r="R827" t="str">
        <f t="shared" si="49"/>
        <v>OK</v>
      </c>
      <c r="S827" t="str">
        <f t="shared" si="50"/>
        <v>OK</v>
      </c>
      <c r="T827" t="str">
        <f t="shared" si="51"/>
        <v>OK</v>
      </c>
    </row>
    <row r="828" spans="1:20">
      <c r="A828" s="83" t="s">
        <v>39</v>
      </c>
      <c r="B828" s="194" t="s">
        <v>738</v>
      </c>
      <c r="C828" s="194" t="s">
        <v>753</v>
      </c>
      <c r="D828" s="194" t="s">
        <v>753</v>
      </c>
      <c r="E828" s="194" t="s">
        <v>745</v>
      </c>
      <c r="F828" s="195">
        <v>-5225.8500000000013</v>
      </c>
      <c r="G828" s="194">
        <f>'Drop downs XTRA'!$F828*2</f>
        <v>-10451.700000000003</v>
      </c>
      <c r="H828" s="196">
        <v>42566</v>
      </c>
      <c r="Q828" t="str">
        <f t="shared" si="48"/>
        <v>OK</v>
      </c>
      <c r="R828" t="str">
        <f t="shared" si="49"/>
        <v>OK</v>
      </c>
      <c r="S828" t="str">
        <f t="shared" si="50"/>
        <v>OK</v>
      </c>
      <c r="T828" t="str">
        <f t="shared" si="51"/>
        <v>OK</v>
      </c>
    </row>
    <row r="829" spans="1:20">
      <c r="A829" s="82" t="s">
        <v>761</v>
      </c>
      <c r="B829" s="197" t="s">
        <v>738</v>
      </c>
      <c r="C829" s="197" t="s">
        <v>753</v>
      </c>
      <c r="D829" s="197" t="s">
        <v>753</v>
      </c>
      <c r="E829" s="197" t="s">
        <v>745</v>
      </c>
      <c r="F829" s="199">
        <v>-1416</v>
      </c>
      <c r="G829" s="197">
        <f>'Drop downs XTRA'!$F829*2</f>
        <v>-2832</v>
      </c>
      <c r="H829" s="200">
        <v>42239</v>
      </c>
      <c r="Q829" t="str">
        <f t="shared" si="48"/>
        <v>OK</v>
      </c>
      <c r="R829" t="str">
        <f t="shared" si="49"/>
        <v>OK</v>
      </c>
      <c r="S829" t="str">
        <f t="shared" si="50"/>
        <v>OK</v>
      </c>
      <c r="T829" t="str">
        <f t="shared" si="51"/>
        <v>OK</v>
      </c>
    </row>
    <row r="830" spans="1:20">
      <c r="A830" s="83" t="s">
        <v>309</v>
      </c>
      <c r="B830" s="194" t="s">
        <v>738</v>
      </c>
      <c r="C830" s="194" t="s">
        <v>753</v>
      </c>
      <c r="D830" s="194" t="s">
        <v>753</v>
      </c>
      <c r="E830" s="194" t="s">
        <v>745</v>
      </c>
      <c r="F830" s="195">
        <v>-1889.76</v>
      </c>
      <c r="G830" s="194">
        <f>'Drop downs XTRA'!$F830*2</f>
        <v>-3779.52</v>
      </c>
      <c r="H830" s="196">
        <v>42666</v>
      </c>
      <c r="Q830" t="str">
        <f t="shared" si="48"/>
        <v>OK</v>
      </c>
      <c r="R830" t="str">
        <f t="shared" si="49"/>
        <v>OK</v>
      </c>
      <c r="S830" t="str">
        <f t="shared" si="50"/>
        <v>OK</v>
      </c>
      <c r="T830" t="str">
        <f t="shared" si="51"/>
        <v>OK</v>
      </c>
    </row>
    <row r="831" spans="1:20">
      <c r="A831" s="82" t="s">
        <v>601</v>
      </c>
      <c r="B831" s="197" t="s">
        <v>738</v>
      </c>
      <c r="C831" s="197" t="s">
        <v>753</v>
      </c>
      <c r="D831" s="197" t="s">
        <v>753</v>
      </c>
      <c r="E831" s="197" t="s">
        <v>745</v>
      </c>
      <c r="F831" s="199">
        <v>-2069.9999999999995</v>
      </c>
      <c r="G831" s="197">
        <f>'Drop downs XTRA'!$F831*2</f>
        <v>-4139.9999999999991</v>
      </c>
      <c r="H831" s="200">
        <v>42644</v>
      </c>
      <c r="Q831" t="str">
        <f t="shared" si="48"/>
        <v>OK</v>
      </c>
      <c r="R831" t="str">
        <f t="shared" si="49"/>
        <v>OK</v>
      </c>
      <c r="S831" t="str">
        <f t="shared" si="50"/>
        <v>OK</v>
      </c>
      <c r="T831" t="str">
        <f t="shared" si="51"/>
        <v>OK</v>
      </c>
    </row>
    <row r="832" spans="1:20">
      <c r="A832" s="83" t="s">
        <v>762</v>
      </c>
      <c r="B832" s="194" t="s">
        <v>738</v>
      </c>
      <c r="C832" s="194" t="s">
        <v>753</v>
      </c>
      <c r="D832" s="194" t="s">
        <v>753</v>
      </c>
      <c r="E832" s="194" t="s">
        <v>745</v>
      </c>
      <c r="F832" s="195">
        <v>-1204</v>
      </c>
      <c r="G832" s="194">
        <f>'Drop downs XTRA'!$F832*2</f>
        <v>-2408</v>
      </c>
      <c r="H832" s="196">
        <v>42899</v>
      </c>
      <c r="Q832" t="str">
        <f t="shared" si="48"/>
        <v>OK</v>
      </c>
      <c r="R832" t="str">
        <f t="shared" si="49"/>
        <v>OK</v>
      </c>
      <c r="S832" t="str">
        <f t="shared" si="50"/>
        <v>OK</v>
      </c>
      <c r="T832" t="str">
        <f t="shared" si="51"/>
        <v>OK</v>
      </c>
    </row>
    <row r="833" spans="1:20">
      <c r="A833" s="82" t="s">
        <v>763</v>
      </c>
      <c r="B833" s="197" t="s">
        <v>738</v>
      </c>
      <c r="C833" s="197" t="s">
        <v>753</v>
      </c>
      <c r="D833" s="197" t="s">
        <v>753</v>
      </c>
      <c r="E833" s="197" t="s">
        <v>745</v>
      </c>
      <c r="F833" s="199">
        <v>-2431.7999999999997</v>
      </c>
      <c r="G833" s="197">
        <f>'Drop downs XTRA'!$F833*2</f>
        <v>-4863.5999999999995</v>
      </c>
      <c r="H833" s="200">
        <v>42629</v>
      </c>
      <c r="Q833" t="str">
        <f t="shared" si="48"/>
        <v>OK</v>
      </c>
      <c r="R833" t="str">
        <f t="shared" si="49"/>
        <v>OK</v>
      </c>
      <c r="S833" t="str">
        <f t="shared" si="50"/>
        <v>OK</v>
      </c>
      <c r="T833" t="str">
        <f t="shared" si="51"/>
        <v>OK</v>
      </c>
    </row>
    <row r="834" spans="1:20">
      <c r="A834" s="83" t="s">
        <v>764</v>
      </c>
      <c r="B834" s="194" t="s">
        <v>738</v>
      </c>
      <c r="C834" s="194" t="s">
        <v>753</v>
      </c>
      <c r="D834" s="194" t="s">
        <v>753</v>
      </c>
      <c r="E834" s="194" t="s">
        <v>745</v>
      </c>
      <c r="F834" s="195">
        <v>-2116.9079999999999</v>
      </c>
      <c r="G834" s="194">
        <f>'Drop downs XTRA'!$F834*2</f>
        <v>-4233.8159999999998</v>
      </c>
      <c r="H834" s="196">
        <v>42841</v>
      </c>
      <c r="Q834" t="str">
        <f t="shared" si="48"/>
        <v>OK</v>
      </c>
      <c r="R834" t="str">
        <f t="shared" si="49"/>
        <v>OK</v>
      </c>
      <c r="S834" t="str">
        <f t="shared" si="50"/>
        <v>OK</v>
      </c>
      <c r="T834" t="str">
        <f t="shared" si="51"/>
        <v>OK</v>
      </c>
    </row>
    <row r="835" spans="1:20">
      <c r="A835" s="82" t="s">
        <v>533</v>
      </c>
      <c r="B835" s="197" t="s">
        <v>738</v>
      </c>
      <c r="C835" s="197" t="s">
        <v>753</v>
      </c>
      <c r="D835" s="197" t="s">
        <v>753</v>
      </c>
      <c r="E835" s="197" t="s">
        <v>745</v>
      </c>
      <c r="F835" s="199">
        <v>-2472</v>
      </c>
      <c r="G835" s="197">
        <f>'Drop downs XTRA'!$F835*2</f>
        <v>-4944</v>
      </c>
      <c r="H835" s="200">
        <v>42714</v>
      </c>
      <c r="Q835" t="str">
        <f t="shared" si="48"/>
        <v>OK</v>
      </c>
      <c r="R835" t="str">
        <f t="shared" si="49"/>
        <v>OK</v>
      </c>
      <c r="S835" t="str">
        <f t="shared" si="50"/>
        <v>OK</v>
      </c>
      <c r="T835" t="str">
        <f t="shared" si="51"/>
        <v>OK</v>
      </c>
    </row>
    <row r="836" spans="1:20">
      <c r="A836" s="83" t="s">
        <v>760</v>
      </c>
      <c r="B836" s="194" t="s">
        <v>748</v>
      </c>
      <c r="C836" s="194" t="s">
        <v>753</v>
      </c>
      <c r="D836" s="194" t="s">
        <v>753</v>
      </c>
      <c r="E836" s="194" t="s">
        <v>745</v>
      </c>
      <c r="F836" s="195">
        <v>-10115.600000000002</v>
      </c>
      <c r="G836" s="194">
        <f>'Drop downs XTRA'!$F836*2</f>
        <v>-20231.200000000004</v>
      </c>
      <c r="H836" s="196">
        <v>42289</v>
      </c>
      <c r="Q836" t="str">
        <f t="shared" ref="Q836:Q899" si="52">IF(COUNTA(A836:H836)=8,"OK",$Q$3)</f>
        <v>OK</v>
      </c>
      <c r="R836" t="str">
        <f t="shared" ref="R836:R899" si="53">IF(AND(D836="Gov",C836="HP"),$R$3,"OK")</f>
        <v>OK</v>
      </c>
      <c r="S836" t="str">
        <f t="shared" ref="S836:S899" si="54">IF(G836=F836*2,"OK",$S$3)</f>
        <v>OK</v>
      </c>
      <c r="T836" t="str">
        <f t="shared" ref="T836:T899" si="55">IF(AND(E836="Income",F836&lt;=0),$T$3,"OK")</f>
        <v>OK</v>
      </c>
    </row>
    <row r="837" spans="1:20">
      <c r="A837" s="82" t="s">
        <v>39</v>
      </c>
      <c r="B837" s="197" t="s">
        <v>748</v>
      </c>
      <c r="C837" s="197" t="s">
        <v>753</v>
      </c>
      <c r="D837" s="197" t="s">
        <v>753</v>
      </c>
      <c r="E837" s="197" t="s">
        <v>745</v>
      </c>
      <c r="F837" s="199">
        <v>-4645.2000000000007</v>
      </c>
      <c r="G837" s="197">
        <f>'Drop downs XTRA'!$F837*2</f>
        <v>-9290.4000000000015</v>
      </c>
      <c r="H837" s="200">
        <v>42439</v>
      </c>
      <c r="Q837" t="str">
        <f t="shared" si="52"/>
        <v>OK</v>
      </c>
      <c r="R837" t="str">
        <f t="shared" si="53"/>
        <v>OK</v>
      </c>
      <c r="S837" t="str">
        <f t="shared" si="54"/>
        <v>OK</v>
      </c>
      <c r="T837" t="str">
        <f t="shared" si="55"/>
        <v>OK</v>
      </c>
    </row>
    <row r="838" spans="1:20">
      <c r="A838" s="83" t="s">
        <v>761</v>
      </c>
      <c r="B838" s="194" t="s">
        <v>748</v>
      </c>
      <c r="C838" s="194" t="s">
        <v>753</v>
      </c>
      <c r="D838" s="194" t="s">
        <v>753</v>
      </c>
      <c r="E838" s="194" t="s">
        <v>745</v>
      </c>
      <c r="F838" s="195">
        <v>-1416</v>
      </c>
      <c r="G838" s="194">
        <f>'Drop downs XTRA'!$F838*2</f>
        <v>-2832</v>
      </c>
      <c r="H838" s="196">
        <v>42944</v>
      </c>
      <c r="Q838" t="str">
        <f t="shared" si="52"/>
        <v>OK</v>
      </c>
      <c r="R838" t="str">
        <f t="shared" si="53"/>
        <v>OK</v>
      </c>
      <c r="S838" t="str">
        <f t="shared" si="54"/>
        <v>OK</v>
      </c>
      <c r="T838" t="str">
        <f t="shared" si="55"/>
        <v>OK</v>
      </c>
    </row>
    <row r="839" spans="1:20">
      <c r="A839" s="82" t="s">
        <v>309</v>
      </c>
      <c r="B839" s="197" t="s">
        <v>748</v>
      </c>
      <c r="C839" s="197" t="s">
        <v>753</v>
      </c>
      <c r="D839" s="197" t="s">
        <v>753</v>
      </c>
      <c r="E839" s="197" t="s">
        <v>745</v>
      </c>
      <c r="F839" s="199">
        <v>-1692.6</v>
      </c>
      <c r="G839" s="197">
        <f>'Drop downs XTRA'!$F839*2</f>
        <v>-3385.2</v>
      </c>
      <c r="H839" s="200">
        <v>42871</v>
      </c>
      <c r="Q839" t="str">
        <f t="shared" si="52"/>
        <v>OK</v>
      </c>
      <c r="R839" t="str">
        <f t="shared" si="53"/>
        <v>OK</v>
      </c>
      <c r="S839" t="str">
        <f t="shared" si="54"/>
        <v>OK</v>
      </c>
      <c r="T839" t="str">
        <f t="shared" si="55"/>
        <v>OK</v>
      </c>
    </row>
    <row r="840" spans="1:20">
      <c r="A840" s="83" t="s">
        <v>601</v>
      </c>
      <c r="B840" s="194" t="s">
        <v>748</v>
      </c>
      <c r="C840" s="194" t="s">
        <v>753</v>
      </c>
      <c r="D840" s="194" t="s">
        <v>753</v>
      </c>
      <c r="E840" s="194" t="s">
        <v>745</v>
      </c>
      <c r="F840" s="195">
        <v>-1812.375</v>
      </c>
      <c r="G840" s="194">
        <f>'Drop downs XTRA'!$F840*2</f>
        <v>-3624.75</v>
      </c>
      <c r="H840" s="196">
        <v>42657</v>
      </c>
      <c r="Q840" t="str">
        <f t="shared" si="52"/>
        <v>OK</v>
      </c>
      <c r="R840" t="str">
        <f t="shared" si="53"/>
        <v>OK</v>
      </c>
      <c r="S840" t="str">
        <f t="shared" si="54"/>
        <v>OK</v>
      </c>
      <c r="T840" t="str">
        <f t="shared" si="55"/>
        <v>OK</v>
      </c>
    </row>
    <row r="841" spans="1:20">
      <c r="A841" s="82" t="s">
        <v>762</v>
      </c>
      <c r="B841" s="197" t="s">
        <v>748</v>
      </c>
      <c r="C841" s="197" t="s">
        <v>753</v>
      </c>
      <c r="D841" s="197" t="s">
        <v>753</v>
      </c>
      <c r="E841" s="197" t="s">
        <v>745</v>
      </c>
      <c r="F841" s="199">
        <v>-1344</v>
      </c>
      <c r="G841" s="197">
        <f>'Drop downs XTRA'!$F841*2</f>
        <v>-2688</v>
      </c>
      <c r="H841" s="200">
        <v>42153</v>
      </c>
      <c r="Q841" t="str">
        <f t="shared" si="52"/>
        <v>OK</v>
      </c>
      <c r="R841" t="str">
        <f t="shared" si="53"/>
        <v>OK</v>
      </c>
      <c r="S841" t="str">
        <f t="shared" si="54"/>
        <v>OK</v>
      </c>
      <c r="T841" t="str">
        <f t="shared" si="55"/>
        <v>OK</v>
      </c>
    </row>
    <row r="842" spans="1:20">
      <c r="A842" s="83" t="s">
        <v>763</v>
      </c>
      <c r="B842" s="194" t="s">
        <v>748</v>
      </c>
      <c r="C842" s="194" t="s">
        <v>753</v>
      </c>
      <c r="D842" s="194" t="s">
        <v>753</v>
      </c>
      <c r="E842" s="194" t="s">
        <v>745</v>
      </c>
      <c r="F842" s="195">
        <v>-2966.4</v>
      </c>
      <c r="G842" s="194">
        <f>'Drop downs XTRA'!$F842*2</f>
        <v>-5932.8</v>
      </c>
      <c r="H842" s="196">
        <v>42838</v>
      </c>
      <c r="Q842" t="str">
        <f t="shared" si="52"/>
        <v>OK</v>
      </c>
      <c r="R842" t="str">
        <f t="shared" si="53"/>
        <v>OK</v>
      </c>
      <c r="S842" t="str">
        <f t="shared" si="54"/>
        <v>OK</v>
      </c>
      <c r="T842" t="str">
        <f t="shared" si="55"/>
        <v>OK</v>
      </c>
    </row>
    <row r="843" spans="1:20">
      <c r="A843" s="82" t="s">
        <v>764</v>
      </c>
      <c r="B843" s="197" t="s">
        <v>748</v>
      </c>
      <c r="C843" s="197" t="s">
        <v>753</v>
      </c>
      <c r="D843" s="197" t="s">
        <v>753</v>
      </c>
      <c r="E843" s="197" t="s">
        <v>745</v>
      </c>
      <c r="F843" s="199">
        <v>-1826.2080000000003</v>
      </c>
      <c r="G843" s="197">
        <f>'Drop downs XTRA'!$F843*2</f>
        <v>-3652.4160000000006</v>
      </c>
      <c r="H843" s="200">
        <v>42470</v>
      </c>
      <c r="Q843" t="str">
        <f t="shared" si="52"/>
        <v>OK</v>
      </c>
      <c r="R843" t="str">
        <f t="shared" si="53"/>
        <v>OK</v>
      </c>
      <c r="S843" t="str">
        <f t="shared" si="54"/>
        <v>OK</v>
      </c>
      <c r="T843" t="str">
        <f t="shared" si="55"/>
        <v>OK</v>
      </c>
    </row>
    <row r="844" spans="1:20">
      <c r="A844" s="83" t="s">
        <v>533</v>
      </c>
      <c r="B844" s="194" t="s">
        <v>748</v>
      </c>
      <c r="C844" s="194" t="s">
        <v>753</v>
      </c>
      <c r="D844" s="194" t="s">
        <v>753</v>
      </c>
      <c r="E844" s="194" t="s">
        <v>745</v>
      </c>
      <c r="F844" s="195">
        <v>-3780</v>
      </c>
      <c r="G844" s="194">
        <f>'Drop downs XTRA'!$F844*2</f>
        <v>-7560</v>
      </c>
      <c r="H844" s="196">
        <v>42787</v>
      </c>
      <c r="Q844" t="str">
        <f t="shared" si="52"/>
        <v>OK</v>
      </c>
      <c r="R844" t="str">
        <f t="shared" si="53"/>
        <v>OK</v>
      </c>
      <c r="S844" t="str">
        <f t="shared" si="54"/>
        <v>OK</v>
      </c>
      <c r="T844" t="str">
        <f t="shared" si="55"/>
        <v>OK</v>
      </c>
    </row>
    <row r="845" spans="1:20">
      <c r="A845" s="82" t="s">
        <v>760</v>
      </c>
      <c r="B845" s="197" t="s">
        <v>744</v>
      </c>
      <c r="C845" s="197" t="s">
        <v>753</v>
      </c>
      <c r="D845" s="197" t="s">
        <v>753</v>
      </c>
      <c r="E845" s="197" t="s">
        <v>745</v>
      </c>
      <c r="F845" s="199">
        <v>-8766.4500000000007</v>
      </c>
      <c r="G845" s="197">
        <f>'Drop downs XTRA'!$F845*2</f>
        <v>-17532.900000000001</v>
      </c>
      <c r="H845" s="200">
        <v>42253</v>
      </c>
      <c r="Q845" t="str">
        <f t="shared" si="52"/>
        <v>OK</v>
      </c>
      <c r="R845" t="str">
        <f t="shared" si="53"/>
        <v>OK</v>
      </c>
      <c r="S845" t="str">
        <f t="shared" si="54"/>
        <v>OK</v>
      </c>
      <c r="T845" t="str">
        <f t="shared" si="55"/>
        <v>OK</v>
      </c>
    </row>
    <row r="846" spans="1:20">
      <c r="A846" s="83" t="s">
        <v>39</v>
      </c>
      <c r="B846" s="194" t="s">
        <v>744</v>
      </c>
      <c r="C846" s="194" t="s">
        <v>753</v>
      </c>
      <c r="D846" s="194" t="s">
        <v>753</v>
      </c>
      <c r="E846" s="194" t="s">
        <v>745</v>
      </c>
      <c r="F846" s="195">
        <v>-3483.9000000000005</v>
      </c>
      <c r="G846" s="194">
        <f>'Drop downs XTRA'!$F846*2</f>
        <v>-6967.8000000000011</v>
      </c>
      <c r="H846" s="196">
        <v>42446</v>
      </c>
      <c r="Q846" t="str">
        <f t="shared" si="52"/>
        <v>OK</v>
      </c>
      <c r="R846" t="str">
        <f t="shared" si="53"/>
        <v>OK</v>
      </c>
      <c r="S846" t="str">
        <f t="shared" si="54"/>
        <v>OK</v>
      </c>
      <c r="T846" t="str">
        <f t="shared" si="55"/>
        <v>OK</v>
      </c>
    </row>
    <row r="847" spans="1:20">
      <c r="A847" s="82" t="s">
        <v>761</v>
      </c>
      <c r="B847" s="197" t="s">
        <v>744</v>
      </c>
      <c r="C847" s="197" t="s">
        <v>753</v>
      </c>
      <c r="D847" s="197" t="s">
        <v>753</v>
      </c>
      <c r="E847" s="197" t="s">
        <v>745</v>
      </c>
      <c r="F847" s="199">
        <v>-1239</v>
      </c>
      <c r="G847" s="197">
        <f>'Drop downs XTRA'!$F847*2</f>
        <v>-2478</v>
      </c>
      <c r="H847" s="200">
        <v>42129</v>
      </c>
      <c r="Q847" t="str">
        <f t="shared" si="52"/>
        <v>OK</v>
      </c>
      <c r="R847" t="str">
        <f t="shared" si="53"/>
        <v>OK</v>
      </c>
      <c r="S847" t="str">
        <f t="shared" si="54"/>
        <v>OK</v>
      </c>
      <c r="T847" t="str">
        <f t="shared" si="55"/>
        <v>OK</v>
      </c>
    </row>
    <row r="848" spans="1:20">
      <c r="A848" s="83" t="s">
        <v>309</v>
      </c>
      <c r="B848" s="194" t="s">
        <v>744</v>
      </c>
      <c r="C848" s="194" t="s">
        <v>753</v>
      </c>
      <c r="D848" s="194" t="s">
        <v>753</v>
      </c>
      <c r="E848" s="194" t="s">
        <v>745</v>
      </c>
      <c r="F848" s="195">
        <v>-1934.4</v>
      </c>
      <c r="G848" s="194">
        <f>'Drop downs XTRA'!$F848*2</f>
        <v>-3868.8</v>
      </c>
      <c r="H848" s="196">
        <v>42446</v>
      </c>
      <c r="Q848" t="str">
        <f t="shared" si="52"/>
        <v>OK</v>
      </c>
      <c r="R848" t="str">
        <f t="shared" si="53"/>
        <v>OK</v>
      </c>
      <c r="S848" t="str">
        <f t="shared" si="54"/>
        <v>OK</v>
      </c>
      <c r="T848" t="str">
        <f t="shared" si="55"/>
        <v>OK</v>
      </c>
    </row>
    <row r="849" spans="1:20">
      <c r="A849" s="82" t="s">
        <v>601</v>
      </c>
      <c r="B849" s="197" t="s">
        <v>744</v>
      </c>
      <c r="C849" s="197" t="s">
        <v>753</v>
      </c>
      <c r="D849" s="197" t="s">
        <v>753</v>
      </c>
      <c r="E849" s="197" t="s">
        <v>745</v>
      </c>
      <c r="F849" s="199">
        <v>-1989</v>
      </c>
      <c r="G849" s="197">
        <f>'Drop downs XTRA'!$F849*2</f>
        <v>-3978</v>
      </c>
      <c r="H849" s="200">
        <v>42199</v>
      </c>
      <c r="Q849" t="str">
        <f t="shared" si="52"/>
        <v>OK</v>
      </c>
      <c r="R849" t="str">
        <f t="shared" si="53"/>
        <v>OK</v>
      </c>
      <c r="S849" t="str">
        <f t="shared" si="54"/>
        <v>OK</v>
      </c>
      <c r="T849" t="str">
        <f t="shared" si="55"/>
        <v>OK</v>
      </c>
    </row>
    <row r="850" spans="1:20">
      <c r="A850" s="83" t="s">
        <v>762</v>
      </c>
      <c r="B850" s="194" t="s">
        <v>744</v>
      </c>
      <c r="C850" s="194" t="s">
        <v>753</v>
      </c>
      <c r="D850" s="194" t="s">
        <v>753</v>
      </c>
      <c r="E850" s="194" t="s">
        <v>745</v>
      </c>
      <c r="F850" s="195">
        <v>-1856</v>
      </c>
      <c r="G850" s="194">
        <f>'Drop downs XTRA'!$F850*2</f>
        <v>-3712</v>
      </c>
      <c r="H850" s="196">
        <v>42155</v>
      </c>
      <c r="Q850" t="str">
        <f t="shared" si="52"/>
        <v>OK</v>
      </c>
      <c r="R850" t="str">
        <f t="shared" si="53"/>
        <v>OK</v>
      </c>
      <c r="S850" t="str">
        <f t="shared" si="54"/>
        <v>OK</v>
      </c>
      <c r="T850" t="str">
        <f t="shared" si="55"/>
        <v>OK</v>
      </c>
    </row>
    <row r="851" spans="1:20">
      <c r="A851" s="82" t="s">
        <v>763</v>
      </c>
      <c r="B851" s="197" t="s">
        <v>744</v>
      </c>
      <c r="C851" s="197" t="s">
        <v>753</v>
      </c>
      <c r="D851" s="197" t="s">
        <v>753</v>
      </c>
      <c r="E851" s="197" t="s">
        <v>745</v>
      </c>
      <c r="F851" s="199">
        <v>-2633.3999999999996</v>
      </c>
      <c r="G851" s="197">
        <f>'Drop downs XTRA'!$F851*2</f>
        <v>-5266.7999999999993</v>
      </c>
      <c r="H851" s="200">
        <v>42409</v>
      </c>
      <c r="Q851" t="str">
        <f t="shared" si="52"/>
        <v>OK</v>
      </c>
      <c r="R851" t="str">
        <f t="shared" si="53"/>
        <v>OK</v>
      </c>
      <c r="S851" t="str">
        <f t="shared" si="54"/>
        <v>OK</v>
      </c>
      <c r="T851" t="str">
        <f t="shared" si="55"/>
        <v>OK</v>
      </c>
    </row>
    <row r="852" spans="1:20">
      <c r="A852" s="83" t="s">
        <v>764</v>
      </c>
      <c r="B852" s="194" t="s">
        <v>744</v>
      </c>
      <c r="C852" s="194" t="s">
        <v>753</v>
      </c>
      <c r="D852" s="194" t="s">
        <v>753</v>
      </c>
      <c r="E852" s="194" t="s">
        <v>745</v>
      </c>
      <c r="F852" s="195">
        <v>-1597.932</v>
      </c>
      <c r="G852" s="194">
        <f>'Drop downs XTRA'!$F852*2</f>
        <v>-3195.864</v>
      </c>
      <c r="H852" s="196">
        <v>42459</v>
      </c>
      <c r="Q852" t="str">
        <f t="shared" si="52"/>
        <v>OK</v>
      </c>
      <c r="R852" t="str">
        <f t="shared" si="53"/>
        <v>OK</v>
      </c>
      <c r="S852" t="str">
        <f t="shared" si="54"/>
        <v>OK</v>
      </c>
      <c r="T852" t="str">
        <f t="shared" si="55"/>
        <v>OK</v>
      </c>
    </row>
    <row r="853" spans="1:20">
      <c r="A853" s="82" t="s">
        <v>533</v>
      </c>
      <c r="B853" s="197" t="s">
        <v>744</v>
      </c>
      <c r="C853" s="197" t="s">
        <v>753</v>
      </c>
      <c r="D853" s="197" t="s">
        <v>753</v>
      </c>
      <c r="E853" s="197" t="s">
        <v>745</v>
      </c>
      <c r="F853" s="199">
        <v>-2484</v>
      </c>
      <c r="G853" s="197">
        <f>'Drop downs XTRA'!$F853*2</f>
        <v>-4968</v>
      </c>
      <c r="H853" s="200">
        <v>42148</v>
      </c>
      <c r="Q853" t="str">
        <f t="shared" si="52"/>
        <v>OK</v>
      </c>
      <c r="R853" t="str">
        <f t="shared" si="53"/>
        <v>OK</v>
      </c>
      <c r="S853" t="str">
        <f t="shared" si="54"/>
        <v>OK</v>
      </c>
      <c r="T853" t="str">
        <f t="shared" si="55"/>
        <v>OK</v>
      </c>
    </row>
    <row r="854" spans="1:20">
      <c r="A854" s="83" t="s">
        <v>729</v>
      </c>
      <c r="B854" s="194" t="s">
        <v>730</v>
      </c>
      <c r="C854" s="194" t="s">
        <v>731</v>
      </c>
      <c r="D854" s="194" t="s">
        <v>732</v>
      </c>
      <c r="E854" s="194" t="s">
        <v>28</v>
      </c>
      <c r="F854" s="195">
        <v>25597.635524999994</v>
      </c>
      <c r="G854" s="194">
        <f>'Drop downs XTRA'!$F854*2</f>
        <v>51195.271049999988</v>
      </c>
      <c r="H854" s="196">
        <v>42685</v>
      </c>
      <c r="Q854" t="str">
        <f t="shared" si="52"/>
        <v>OK</v>
      </c>
      <c r="R854" t="str">
        <f t="shared" si="53"/>
        <v>OK</v>
      </c>
      <c r="S854" t="str">
        <f t="shared" si="54"/>
        <v>OK</v>
      </c>
      <c r="T854" t="str">
        <f t="shared" si="55"/>
        <v>OK</v>
      </c>
    </row>
    <row r="855" spans="1:20">
      <c r="A855" s="82" t="s">
        <v>735</v>
      </c>
      <c r="B855" s="197" t="s">
        <v>730</v>
      </c>
      <c r="C855" s="197" t="s">
        <v>504</v>
      </c>
      <c r="D855" s="197" t="s">
        <v>754</v>
      </c>
      <c r="E855" s="197" t="s">
        <v>28</v>
      </c>
      <c r="F855" s="199">
        <v>4098.7043279999998</v>
      </c>
      <c r="G855" s="197">
        <f>'Drop downs XTRA'!$F855*2</f>
        <v>8197.4086559999996</v>
      </c>
      <c r="H855" s="200">
        <v>42335</v>
      </c>
      <c r="Q855" t="str">
        <f t="shared" si="52"/>
        <v>OK</v>
      </c>
      <c r="R855" t="str">
        <f t="shared" si="53"/>
        <v>OK</v>
      </c>
      <c r="S855" t="str">
        <f t="shared" si="54"/>
        <v>OK</v>
      </c>
      <c r="T855" t="str">
        <f t="shared" si="55"/>
        <v>OK</v>
      </c>
    </row>
    <row r="856" spans="1:20">
      <c r="A856" s="83" t="s">
        <v>741</v>
      </c>
      <c r="B856" s="194" t="s">
        <v>730</v>
      </c>
      <c r="C856" s="194" t="s">
        <v>504</v>
      </c>
      <c r="D856" s="194" t="s">
        <v>754</v>
      </c>
      <c r="E856" s="194" t="s">
        <v>28</v>
      </c>
      <c r="F856" s="195">
        <v>8945.8774271999991</v>
      </c>
      <c r="G856" s="194">
        <f>'Drop downs XTRA'!$F856*2</f>
        <v>17891.754854399998</v>
      </c>
      <c r="H856" s="196">
        <v>42555</v>
      </c>
      <c r="Q856" t="str">
        <f t="shared" si="52"/>
        <v>OK</v>
      </c>
      <c r="R856" t="str">
        <f t="shared" si="53"/>
        <v>OK</v>
      </c>
      <c r="S856" t="str">
        <f t="shared" si="54"/>
        <v>OK</v>
      </c>
      <c r="T856" t="str">
        <f t="shared" si="55"/>
        <v>OK</v>
      </c>
    </row>
    <row r="857" spans="1:20">
      <c r="A857" s="82" t="s">
        <v>746</v>
      </c>
      <c r="B857" s="197" t="s">
        <v>730</v>
      </c>
      <c r="C857" s="197" t="s">
        <v>734</v>
      </c>
      <c r="D857" s="197" t="s">
        <v>492</v>
      </c>
      <c r="E857" s="197" t="s">
        <v>28</v>
      </c>
      <c r="F857" s="199">
        <v>16085.234221056002</v>
      </c>
      <c r="G857" s="197">
        <f>'Drop downs XTRA'!$F857*2</f>
        <v>32170.468442112004</v>
      </c>
      <c r="H857" s="200">
        <v>42136</v>
      </c>
      <c r="Q857" t="str">
        <f t="shared" si="52"/>
        <v>OK</v>
      </c>
      <c r="R857" t="str">
        <f t="shared" si="53"/>
        <v>OK</v>
      </c>
      <c r="S857" t="str">
        <f t="shared" si="54"/>
        <v>OK</v>
      </c>
      <c r="T857" t="str">
        <f t="shared" si="55"/>
        <v>OK</v>
      </c>
    </row>
    <row r="858" spans="1:20">
      <c r="A858" s="83" t="s">
        <v>729</v>
      </c>
      <c r="B858" s="194" t="s">
        <v>738</v>
      </c>
      <c r="C858" s="194" t="s">
        <v>731</v>
      </c>
      <c r="D858" s="194" t="s">
        <v>754</v>
      </c>
      <c r="E858" s="194" t="s">
        <v>28</v>
      </c>
      <c r="F858" s="195">
        <v>21627.390014999994</v>
      </c>
      <c r="G858" s="194">
        <f>'Drop downs XTRA'!$F858*2</f>
        <v>43254.780029999987</v>
      </c>
      <c r="H858" s="196">
        <v>42135</v>
      </c>
      <c r="Q858" t="str">
        <f t="shared" si="52"/>
        <v>OK</v>
      </c>
      <c r="R858" t="str">
        <f t="shared" si="53"/>
        <v>OK</v>
      </c>
      <c r="S858" t="str">
        <f t="shared" si="54"/>
        <v>OK</v>
      </c>
      <c r="T858" t="str">
        <f t="shared" si="55"/>
        <v>OK</v>
      </c>
    </row>
    <row r="859" spans="1:20">
      <c r="A859" s="82" t="s">
        <v>735</v>
      </c>
      <c r="B859" s="197" t="s">
        <v>738</v>
      </c>
      <c r="C859" s="197" t="s">
        <v>731</v>
      </c>
      <c r="D859" s="197" t="s">
        <v>732</v>
      </c>
      <c r="E859" s="197" t="s">
        <v>28</v>
      </c>
      <c r="F859" s="199">
        <v>5809.1091029999989</v>
      </c>
      <c r="G859" s="197">
        <f>'Drop downs XTRA'!$F859*2</f>
        <v>11618.218205999998</v>
      </c>
      <c r="H859" s="200">
        <v>42374</v>
      </c>
      <c r="Q859" t="str">
        <f t="shared" si="52"/>
        <v>OK</v>
      </c>
      <c r="R859" t="str">
        <f t="shared" si="53"/>
        <v>OK</v>
      </c>
      <c r="S859" t="str">
        <f t="shared" si="54"/>
        <v>OK</v>
      </c>
      <c r="T859" t="str">
        <f t="shared" si="55"/>
        <v>OK</v>
      </c>
    </row>
    <row r="860" spans="1:20">
      <c r="A860" s="83" t="s">
        <v>741</v>
      </c>
      <c r="B860" s="194" t="s">
        <v>738</v>
      </c>
      <c r="C860" s="194" t="s">
        <v>734</v>
      </c>
      <c r="D860" s="194" t="s">
        <v>491</v>
      </c>
      <c r="E860" s="194" t="s">
        <v>28</v>
      </c>
      <c r="F860" s="195">
        <v>13478.363712</v>
      </c>
      <c r="G860" s="194">
        <f>'Drop downs XTRA'!$F860*2</f>
        <v>26956.727424000001</v>
      </c>
      <c r="H860" s="196">
        <v>42104</v>
      </c>
      <c r="Q860" t="str">
        <f t="shared" si="52"/>
        <v>OK</v>
      </c>
      <c r="R860" t="str">
        <f t="shared" si="53"/>
        <v>OK</v>
      </c>
      <c r="S860" t="str">
        <f t="shared" si="54"/>
        <v>OK</v>
      </c>
      <c r="T860" t="str">
        <f t="shared" si="55"/>
        <v>OK</v>
      </c>
    </row>
    <row r="861" spans="1:20">
      <c r="A861" s="82" t="s">
        <v>746</v>
      </c>
      <c r="B861" s="197" t="s">
        <v>738</v>
      </c>
      <c r="C861" s="197" t="s">
        <v>734</v>
      </c>
      <c r="D861" s="197" t="s">
        <v>751</v>
      </c>
      <c r="E861" s="197" t="s">
        <v>28</v>
      </c>
      <c r="F861" s="199">
        <v>16410.43009536</v>
      </c>
      <c r="G861" s="197">
        <f>'Drop downs XTRA'!$F861*2</f>
        <v>32820.860190719999</v>
      </c>
      <c r="H861" s="200">
        <v>42352</v>
      </c>
      <c r="Q861" t="str">
        <f t="shared" si="52"/>
        <v>OK</v>
      </c>
      <c r="R861" t="str">
        <f t="shared" si="53"/>
        <v>OK</v>
      </c>
      <c r="S861" t="str">
        <f t="shared" si="54"/>
        <v>OK</v>
      </c>
      <c r="T861" t="str">
        <f t="shared" si="55"/>
        <v>OK</v>
      </c>
    </row>
    <row r="862" spans="1:20">
      <c r="A862" s="83" t="s">
        <v>729</v>
      </c>
      <c r="B862" s="194" t="s">
        <v>744</v>
      </c>
      <c r="C862" s="194" t="s">
        <v>504</v>
      </c>
      <c r="D862" s="194" t="s">
        <v>732</v>
      </c>
      <c r="E862" s="194" t="s">
        <v>28</v>
      </c>
      <c r="F862" s="195">
        <v>20611.342359999995</v>
      </c>
      <c r="G862" s="194">
        <f>'Drop downs XTRA'!$F862*2</f>
        <v>41222.68471999999</v>
      </c>
      <c r="H862" s="196">
        <v>42120</v>
      </c>
      <c r="Q862" t="str">
        <f t="shared" si="52"/>
        <v>OK</v>
      </c>
      <c r="R862" t="str">
        <f t="shared" si="53"/>
        <v>OK</v>
      </c>
      <c r="S862" t="str">
        <f t="shared" si="54"/>
        <v>OK</v>
      </c>
      <c r="T862" t="str">
        <f t="shared" si="55"/>
        <v>OK</v>
      </c>
    </row>
    <row r="863" spans="1:20">
      <c r="A863" s="82" t="s">
        <v>735</v>
      </c>
      <c r="B863" s="197" t="s">
        <v>744</v>
      </c>
      <c r="C863" s="197" t="s">
        <v>504</v>
      </c>
      <c r="D863" s="197" t="s">
        <v>751</v>
      </c>
      <c r="E863" s="197" t="s">
        <v>28</v>
      </c>
      <c r="F863" s="199">
        <v>8983.1639547000013</v>
      </c>
      <c r="G863" s="197">
        <f>'Drop downs XTRA'!$F863*2</f>
        <v>17966.327909400003</v>
      </c>
      <c r="H863" s="200">
        <v>42260</v>
      </c>
      <c r="Q863" t="str">
        <f t="shared" si="52"/>
        <v>OK</v>
      </c>
      <c r="R863" t="str">
        <f t="shared" si="53"/>
        <v>OK</v>
      </c>
      <c r="S863" t="str">
        <f t="shared" si="54"/>
        <v>OK</v>
      </c>
      <c r="T863" t="str">
        <f t="shared" si="55"/>
        <v>OK</v>
      </c>
    </row>
    <row r="864" spans="1:20">
      <c r="A864" s="83" t="s">
        <v>741</v>
      </c>
      <c r="B864" s="194" t="s">
        <v>744</v>
      </c>
      <c r="C864" s="194" t="s">
        <v>734</v>
      </c>
      <c r="D864" s="194" t="s">
        <v>491</v>
      </c>
      <c r="E864" s="194" t="s">
        <v>28</v>
      </c>
      <c r="F864" s="195">
        <v>8922.608704799999</v>
      </c>
      <c r="G864" s="194">
        <f>'Drop downs XTRA'!$F864*2</f>
        <v>17845.217409599998</v>
      </c>
      <c r="H864" s="196">
        <v>42641</v>
      </c>
      <c r="Q864" t="str">
        <f t="shared" si="52"/>
        <v>OK</v>
      </c>
      <c r="R864" t="str">
        <f t="shared" si="53"/>
        <v>OK</v>
      </c>
      <c r="S864" t="str">
        <f t="shared" si="54"/>
        <v>OK</v>
      </c>
      <c r="T864" t="str">
        <f t="shared" si="55"/>
        <v>OK</v>
      </c>
    </row>
    <row r="865" spans="1:20">
      <c r="A865" s="82" t="s">
        <v>746</v>
      </c>
      <c r="B865" s="197" t="s">
        <v>744</v>
      </c>
      <c r="C865" s="197" t="s">
        <v>743</v>
      </c>
      <c r="D865" s="197" t="s">
        <v>752</v>
      </c>
      <c r="E865" s="197" t="s">
        <v>28</v>
      </c>
      <c r="F865" s="199">
        <v>18998.088302592008</v>
      </c>
      <c r="G865" s="197">
        <f>'Drop downs XTRA'!$F865*2</f>
        <v>37996.176605184017</v>
      </c>
      <c r="H865" s="200">
        <v>42924</v>
      </c>
      <c r="Q865" t="str">
        <f t="shared" si="52"/>
        <v>OK</v>
      </c>
      <c r="R865" t="str">
        <f t="shared" si="53"/>
        <v>OK</v>
      </c>
      <c r="S865" t="str">
        <f t="shared" si="54"/>
        <v>OK</v>
      </c>
      <c r="T865" t="str">
        <f t="shared" si="55"/>
        <v>OK</v>
      </c>
    </row>
    <row r="866" spans="1:20">
      <c r="A866" s="83" t="s">
        <v>729</v>
      </c>
      <c r="B866" s="194" t="s">
        <v>748</v>
      </c>
      <c r="C866" s="194" t="s">
        <v>502</v>
      </c>
      <c r="D866" s="194" t="s">
        <v>754</v>
      </c>
      <c r="E866" s="194" t="s">
        <v>28</v>
      </c>
      <c r="F866" s="195">
        <v>15683.630654999994</v>
      </c>
      <c r="G866" s="194">
        <f>'Drop downs XTRA'!$F866*2</f>
        <v>31367.261309999987</v>
      </c>
      <c r="H866" s="196">
        <v>42106</v>
      </c>
      <c r="Q866" t="str">
        <f t="shared" si="52"/>
        <v>OK</v>
      </c>
      <c r="R866" t="str">
        <f t="shared" si="53"/>
        <v>OK</v>
      </c>
      <c r="S866" t="str">
        <f t="shared" si="54"/>
        <v>OK</v>
      </c>
      <c r="T866" t="str">
        <f t="shared" si="55"/>
        <v>OK</v>
      </c>
    </row>
    <row r="867" spans="1:20">
      <c r="A867" s="82" t="s">
        <v>735</v>
      </c>
      <c r="B867" s="197" t="s">
        <v>748</v>
      </c>
      <c r="C867" s="197" t="s">
        <v>734</v>
      </c>
      <c r="D867" s="197" t="s">
        <v>752</v>
      </c>
      <c r="E867" s="197" t="s">
        <v>28</v>
      </c>
      <c r="F867" s="199">
        <v>8861.2205526000016</v>
      </c>
      <c r="G867" s="197">
        <f>'Drop downs XTRA'!$F867*2</f>
        <v>17722.441105200003</v>
      </c>
      <c r="H867" s="200">
        <v>42844</v>
      </c>
      <c r="Q867" t="str">
        <f t="shared" si="52"/>
        <v>OK</v>
      </c>
      <c r="R867" t="str">
        <f t="shared" si="53"/>
        <v>OK</v>
      </c>
      <c r="S867" t="str">
        <f t="shared" si="54"/>
        <v>OK</v>
      </c>
      <c r="T867" t="str">
        <f t="shared" si="55"/>
        <v>OK</v>
      </c>
    </row>
    <row r="868" spans="1:20">
      <c r="A868" s="83" t="s">
        <v>741</v>
      </c>
      <c r="B868" s="194" t="s">
        <v>748</v>
      </c>
      <c r="C868" s="194" t="s">
        <v>731</v>
      </c>
      <c r="D868" s="194" t="s">
        <v>752</v>
      </c>
      <c r="E868" s="194" t="s">
        <v>28</v>
      </c>
      <c r="F868" s="195">
        <v>10484.953113599999</v>
      </c>
      <c r="G868" s="194">
        <f>'Drop downs XTRA'!$F868*2</f>
        <v>20969.906227199997</v>
      </c>
      <c r="H868" s="196">
        <v>42780</v>
      </c>
      <c r="Q868" t="str">
        <f t="shared" si="52"/>
        <v>OK</v>
      </c>
      <c r="R868" t="str">
        <f t="shared" si="53"/>
        <v>OK</v>
      </c>
      <c r="S868" t="str">
        <f t="shared" si="54"/>
        <v>OK</v>
      </c>
      <c r="T868" t="str">
        <f t="shared" si="55"/>
        <v>OK</v>
      </c>
    </row>
    <row r="869" spans="1:20">
      <c r="A869" s="82" t="s">
        <v>746</v>
      </c>
      <c r="B869" s="197" t="s">
        <v>748</v>
      </c>
      <c r="C869" s="197" t="s">
        <v>743</v>
      </c>
      <c r="D869" s="197" t="s">
        <v>752</v>
      </c>
      <c r="E869" s="197" t="s">
        <v>28</v>
      </c>
      <c r="F869" s="199">
        <v>18728.611872768004</v>
      </c>
      <c r="G869" s="197">
        <f>'Drop downs XTRA'!$F869*2</f>
        <v>37457.223745536008</v>
      </c>
      <c r="H869" s="200">
        <v>42126</v>
      </c>
      <c r="Q869" t="str">
        <f t="shared" si="52"/>
        <v>OK</v>
      </c>
      <c r="R869" t="str">
        <f t="shared" si="53"/>
        <v>OK</v>
      </c>
      <c r="S869" t="str">
        <f t="shared" si="54"/>
        <v>OK</v>
      </c>
      <c r="T869" t="str">
        <f t="shared" si="55"/>
        <v>OK</v>
      </c>
    </row>
    <row r="870" spans="1:20">
      <c r="A870" s="83" t="s">
        <v>729</v>
      </c>
      <c r="B870" s="194" t="s">
        <v>738</v>
      </c>
      <c r="C870" s="194" t="s">
        <v>750</v>
      </c>
      <c r="D870" s="194" t="s">
        <v>752</v>
      </c>
      <c r="E870" s="194" t="s">
        <v>28</v>
      </c>
      <c r="F870" s="195">
        <v>32284.364804999997</v>
      </c>
      <c r="G870" s="194">
        <f>'Drop downs XTRA'!$F870*2</f>
        <v>64568.729609999995</v>
      </c>
      <c r="H870" s="196">
        <v>42942</v>
      </c>
      <c r="Q870" t="str">
        <f t="shared" si="52"/>
        <v>OK</v>
      </c>
      <c r="R870" t="str">
        <f t="shared" si="53"/>
        <v>OK</v>
      </c>
      <c r="S870" t="str">
        <f t="shared" si="54"/>
        <v>OK</v>
      </c>
      <c r="T870" t="str">
        <f t="shared" si="55"/>
        <v>OK</v>
      </c>
    </row>
    <row r="871" spans="1:20">
      <c r="A871" s="82" t="s">
        <v>735</v>
      </c>
      <c r="B871" s="197" t="s">
        <v>738</v>
      </c>
      <c r="C871" s="197" t="s">
        <v>504</v>
      </c>
      <c r="D871" s="197" t="s">
        <v>752</v>
      </c>
      <c r="E871" s="197" t="s">
        <v>28</v>
      </c>
      <c r="F871" s="199">
        <v>6232.6627739999976</v>
      </c>
      <c r="G871" s="197">
        <f>'Drop downs XTRA'!$F871*2</f>
        <v>12465.325547999995</v>
      </c>
      <c r="H871" s="200">
        <v>42056</v>
      </c>
      <c r="Q871" t="str">
        <f t="shared" si="52"/>
        <v>OK</v>
      </c>
      <c r="R871" t="str">
        <f t="shared" si="53"/>
        <v>OK</v>
      </c>
      <c r="S871" t="str">
        <f t="shared" si="54"/>
        <v>OK</v>
      </c>
      <c r="T871" t="str">
        <f t="shared" si="55"/>
        <v>OK</v>
      </c>
    </row>
    <row r="872" spans="1:20">
      <c r="A872" s="83" t="s">
        <v>741</v>
      </c>
      <c r="B872" s="194" t="s">
        <v>738</v>
      </c>
      <c r="C872" s="194" t="s">
        <v>743</v>
      </c>
      <c r="D872" s="194" t="s">
        <v>751</v>
      </c>
      <c r="E872" s="194" t="s">
        <v>28</v>
      </c>
      <c r="F872" s="195">
        <v>11762.9356032</v>
      </c>
      <c r="G872" s="194">
        <f>'Drop downs XTRA'!$F872*2</f>
        <v>23525.871206399999</v>
      </c>
      <c r="H872" s="196">
        <v>42801</v>
      </c>
      <c r="Q872" t="str">
        <f t="shared" si="52"/>
        <v>OK</v>
      </c>
      <c r="R872" t="str">
        <f t="shared" si="53"/>
        <v>OK</v>
      </c>
      <c r="S872" t="str">
        <f t="shared" si="54"/>
        <v>OK</v>
      </c>
      <c r="T872" t="str">
        <f t="shared" si="55"/>
        <v>OK</v>
      </c>
    </row>
    <row r="873" spans="1:20">
      <c r="A873" s="82" t="s">
        <v>746</v>
      </c>
      <c r="B873" s="197" t="s">
        <v>738</v>
      </c>
      <c r="C873" s="197" t="s">
        <v>743</v>
      </c>
      <c r="D873" s="197" t="s">
        <v>732</v>
      </c>
      <c r="E873" s="197" t="s">
        <v>28</v>
      </c>
      <c r="F873" s="199">
        <v>13484.038127616004</v>
      </c>
      <c r="G873" s="197">
        <f>'Drop downs XTRA'!$F873*2</f>
        <v>26968.076255232008</v>
      </c>
      <c r="H873" s="200">
        <v>42363</v>
      </c>
      <c r="Q873" t="str">
        <f t="shared" si="52"/>
        <v>OK</v>
      </c>
      <c r="R873" t="str">
        <f t="shared" si="53"/>
        <v>OK</v>
      </c>
      <c r="S873" t="str">
        <f t="shared" si="54"/>
        <v>OK</v>
      </c>
      <c r="T873" t="str">
        <f t="shared" si="55"/>
        <v>OK</v>
      </c>
    </row>
    <row r="874" spans="1:20">
      <c r="A874" s="83" t="s">
        <v>756</v>
      </c>
      <c r="B874" s="194" t="s">
        <v>730</v>
      </c>
      <c r="C874" s="194" t="s">
        <v>504</v>
      </c>
      <c r="D874" s="194" t="s">
        <v>491</v>
      </c>
      <c r="E874" s="194" t="s">
        <v>740</v>
      </c>
      <c r="F874" s="195">
        <v>-11567.067057000002</v>
      </c>
      <c r="G874" s="194">
        <f>'Drop downs XTRA'!$F874*2</f>
        <v>-23134.134114000004</v>
      </c>
      <c r="H874" s="196">
        <v>42604</v>
      </c>
      <c r="Q874" t="str">
        <f t="shared" si="52"/>
        <v>OK</v>
      </c>
      <c r="R874" t="str">
        <f t="shared" si="53"/>
        <v>OK</v>
      </c>
      <c r="S874" t="str">
        <f t="shared" si="54"/>
        <v>OK</v>
      </c>
      <c r="T874" t="str">
        <f t="shared" si="55"/>
        <v>OK</v>
      </c>
    </row>
    <row r="875" spans="1:20">
      <c r="A875" s="82" t="s">
        <v>757</v>
      </c>
      <c r="B875" s="197" t="s">
        <v>730</v>
      </c>
      <c r="C875" s="197" t="s">
        <v>734</v>
      </c>
      <c r="D875" s="197" t="s">
        <v>491</v>
      </c>
      <c r="E875" s="197" t="s">
        <v>740</v>
      </c>
      <c r="F875" s="199">
        <v>-3056.1109312499998</v>
      </c>
      <c r="G875" s="197">
        <f>'Drop downs XTRA'!$F875*2</f>
        <v>-6112.2218624999996</v>
      </c>
      <c r="H875" s="200">
        <v>42632</v>
      </c>
      <c r="Q875" t="str">
        <f t="shared" si="52"/>
        <v>OK</v>
      </c>
      <c r="R875" t="str">
        <f t="shared" si="53"/>
        <v>OK</v>
      </c>
      <c r="S875" t="str">
        <f t="shared" si="54"/>
        <v>OK</v>
      </c>
      <c r="T875" t="str">
        <f t="shared" si="55"/>
        <v>OK</v>
      </c>
    </row>
    <row r="876" spans="1:20">
      <c r="A876" s="83" t="s">
        <v>758</v>
      </c>
      <c r="B876" s="194" t="s">
        <v>730</v>
      </c>
      <c r="C876" s="194" t="s">
        <v>750</v>
      </c>
      <c r="D876" s="194" t="s">
        <v>491</v>
      </c>
      <c r="E876" s="194" t="s">
        <v>740</v>
      </c>
      <c r="F876" s="195">
        <v>-3879.9256320000004</v>
      </c>
      <c r="G876" s="194">
        <f>'Drop downs XTRA'!$F876*2</f>
        <v>-7759.8512640000008</v>
      </c>
      <c r="H876" s="196">
        <v>42807</v>
      </c>
      <c r="Q876" t="str">
        <f t="shared" si="52"/>
        <v>OK</v>
      </c>
      <c r="R876" t="str">
        <f t="shared" si="53"/>
        <v>OK</v>
      </c>
      <c r="S876" t="str">
        <f t="shared" si="54"/>
        <v>OK</v>
      </c>
      <c r="T876" t="str">
        <f t="shared" si="55"/>
        <v>OK</v>
      </c>
    </row>
    <row r="877" spans="1:20">
      <c r="A877" s="82" t="s">
        <v>759</v>
      </c>
      <c r="B877" s="197" t="s">
        <v>730</v>
      </c>
      <c r="C877" s="197" t="s">
        <v>743</v>
      </c>
      <c r="D877" s="197" t="s">
        <v>751</v>
      </c>
      <c r="E877" s="197" t="s">
        <v>740</v>
      </c>
      <c r="F877" s="199">
        <v>-3906.695331840001</v>
      </c>
      <c r="G877" s="197">
        <f>'Drop downs XTRA'!$F877*2</f>
        <v>-7813.390663680002</v>
      </c>
      <c r="H877" s="200">
        <v>42926</v>
      </c>
      <c r="Q877" t="str">
        <f t="shared" si="52"/>
        <v>OK</v>
      </c>
      <c r="R877" t="str">
        <f t="shared" si="53"/>
        <v>OK</v>
      </c>
      <c r="S877" t="str">
        <f t="shared" si="54"/>
        <v>OK</v>
      </c>
      <c r="T877" t="str">
        <f t="shared" si="55"/>
        <v>OK</v>
      </c>
    </row>
    <row r="878" spans="1:20">
      <c r="A878" s="83" t="s">
        <v>756</v>
      </c>
      <c r="B878" s="194" t="s">
        <v>738</v>
      </c>
      <c r="C878" s="194" t="s">
        <v>743</v>
      </c>
      <c r="D878" s="194" t="s">
        <v>751</v>
      </c>
      <c r="E878" s="194" t="s">
        <v>740</v>
      </c>
      <c r="F878" s="195">
        <v>-10579.329469800001</v>
      </c>
      <c r="G878" s="194">
        <f>'Drop downs XTRA'!$F878*2</f>
        <v>-21158.658939600002</v>
      </c>
      <c r="H878" s="196">
        <v>42625</v>
      </c>
      <c r="Q878" t="str">
        <f t="shared" si="52"/>
        <v>OK</v>
      </c>
      <c r="R878" t="str">
        <f t="shared" si="53"/>
        <v>OK</v>
      </c>
      <c r="S878" t="str">
        <f t="shared" si="54"/>
        <v>OK</v>
      </c>
      <c r="T878" t="str">
        <f t="shared" si="55"/>
        <v>OK</v>
      </c>
    </row>
    <row r="879" spans="1:20">
      <c r="A879" s="82" t="s">
        <v>757</v>
      </c>
      <c r="B879" s="197" t="s">
        <v>738</v>
      </c>
      <c r="C879" s="197" t="s">
        <v>750</v>
      </c>
      <c r="D879" s="197" t="s">
        <v>732</v>
      </c>
      <c r="E879" s="197" t="s">
        <v>740</v>
      </c>
      <c r="F879" s="199">
        <v>-3613.8626999999997</v>
      </c>
      <c r="G879" s="197">
        <f>'Drop downs XTRA'!$F879*2</f>
        <v>-7227.7253999999994</v>
      </c>
      <c r="H879" s="200">
        <v>42737</v>
      </c>
      <c r="Q879" t="str">
        <f t="shared" si="52"/>
        <v>OK</v>
      </c>
      <c r="R879" t="str">
        <f t="shared" si="53"/>
        <v>OK</v>
      </c>
      <c r="S879" t="str">
        <f t="shared" si="54"/>
        <v>OK</v>
      </c>
      <c r="T879" t="str">
        <f t="shared" si="55"/>
        <v>OK</v>
      </c>
    </row>
    <row r="880" spans="1:20">
      <c r="A880" s="83" t="s">
        <v>758</v>
      </c>
      <c r="B880" s="194" t="s">
        <v>738</v>
      </c>
      <c r="C880" s="194" t="s">
        <v>731</v>
      </c>
      <c r="D880" s="194" t="s">
        <v>492</v>
      </c>
      <c r="E880" s="194" t="s">
        <v>740</v>
      </c>
      <c r="F880" s="195">
        <v>-5873.2819200000013</v>
      </c>
      <c r="G880" s="194">
        <f>'Drop downs XTRA'!$F880*2</f>
        <v>-11746.563840000003</v>
      </c>
      <c r="H880" s="196">
        <v>42164</v>
      </c>
      <c r="Q880" t="str">
        <f t="shared" si="52"/>
        <v>OK</v>
      </c>
      <c r="R880" t="str">
        <f t="shared" si="53"/>
        <v>OK</v>
      </c>
      <c r="S880" t="str">
        <f t="shared" si="54"/>
        <v>OK</v>
      </c>
      <c r="T880" t="str">
        <f t="shared" si="55"/>
        <v>OK</v>
      </c>
    </row>
    <row r="881" spans="1:20">
      <c r="A881" s="82" t="s">
        <v>759</v>
      </c>
      <c r="B881" s="197" t="s">
        <v>738</v>
      </c>
      <c r="C881" s="197" t="s">
        <v>743</v>
      </c>
      <c r="D881" s="197" t="s">
        <v>751</v>
      </c>
      <c r="E881" s="197" t="s">
        <v>740</v>
      </c>
      <c r="F881" s="199">
        <v>-3745.5661465600006</v>
      </c>
      <c r="G881" s="197">
        <f>'Drop downs XTRA'!$F881*2</f>
        <v>-7491.1322931200011</v>
      </c>
      <c r="H881" s="200">
        <v>42235</v>
      </c>
      <c r="Q881" t="str">
        <f t="shared" si="52"/>
        <v>OK</v>
      </c>
      <c r="R881" t="str">
        <f t="shared" si="53"/>
        <v>OK</v>
      </c>
      <c r="S881" t="str">
        <f t="shared" si="54"/>
        <v>OK</v>
      </c>
      <c r="T881" t="str">
        <f t="shared" si="55"/>
        <v>OK</v>
      </c>
    </row>
    <row r="882" spans="1:20">
      <c r="A882" s="83" t="s">
        <v>756</v>
      </c>
      <c r="B882" s="194" t="s">
        <v>748</v>
      </c>
      <c r="C882" s="194" t="s">
        <v>743</v>
      </c>
      <c r="D882" s="194" t="s">
        <v>754</v>
      </c>
      <c r="E882" s="194" t="s">
        <v>740</v>
      </c>
      <c r="F882" s="195">
        <v>-8867.8777824000026</v>
      </c>
      <c r="G882" s="194">
        <f>'Drop downs XTRA'!$F882*2</f>
        <v>-17735.755564800005</v>
      </c>
      <c r="H882" s="196">
        <v>42866</v>
      </c>
      <c r="Q882" t="str">
        <f t="shared" si="52"/>
        <v>OK</v>
      </c>
      <c r="R882" t="str">
        <f t="shared" si="53"/>
        <v>OK</v>
      </c>
      <c r="S882" t="str">
        <f t="shared" si="54"/>
        <v>OK</v>
      </c>
      <c r="T882" t="str">
        <f t="shared" si="55"/>
        <v>OK</v>
      </c>
    </row>
    <row r="883" spans="1:20">
      <c r="A883" s="82" t="s">
        <v>757</v>
      </c>
      <c r="B883" s="197" t="s">
        <v>748</v>
      </c>
      <c r="C883" s="197" t="s">
        <v>734</v>
      </c>
      <c r="D883" s="197" t="s">
        <v>752</v>
      </c>
      <c r="E883" s="197" t="s">
        <v>740</v>
      </c>
      <c r="F883" s="199">
        <v>-3014.6252624999997</v>
      </c>
      <c r="G883" s="197">
        <f>'Drop downs XTRA'!$F883*2</f>
        <v>-6029.2505249999995</v>
      </c>
      <c r="H883" s="200">
        <v>42325</v>
      </c>
      <c r="Q883" t="str">
        <f t="shared" si="52"/>
        <v>OK</v>
      </c>
      <c r="R883" t="str">
        <f t="shared" si="53"/>
        <v>OK</v>
      </c>
      <c r="S883" t="str">
        <f t="shared" si="54"/>
        <v>OK</v>
      </c>
      <c r="T883" t="str">
        <f t="shared" si="55"/>
        <v>OK</v>
      </c>
    </row>
    <row r="884" spans="1:20">
      <c r="A884" s="83" t="s">
        <v>758</v>
      </c>
      <c r="B884" s="194" t="s">
        <v>748</v>
      </c>
      <c r="C884" s="194" t="s">
        <v>504</v>
      </c>
      <c r="D884" s="194" t="s">
        <v>492</v>
      </c>
      <c r="E884" s="194" t="s">
        <v>740</v>
      </c>
      <c r="F884" s="195">
        <v>-4253.3563392000005</v>
      </c>
      <c r="G884" s="194">
        <f>'Drop downs XTRA'!$F884*2</f>
        <v>-8506.7126784000011</v>
      </c>
      <c r="H884" s="196">
        <v>42083</v>
      </c>
      <c r="Q884" t="str">
        <f t="shared" si="52"/>
        <v>OK</v>
      </c>
      <c r="R884" t="str">
        <f t="shared" si="53"/>
        <v>OK</v>
      </c>
      <c r="S884" t="str">
        <f t="shared" si="54"/>
        <v>OK</v>
      </c>
      <c r="T884" t="str">
        <f t="shared" si="55"/>
        <v>OK</v>
      </c>
    </row>
    <row r="885" spans="1:20">
      <c r="A885" s="82" t="s">
        <v>759</v>
      </c>
      <c r="B885" s="197" t="s">
        <v>748</v>
      </c>
      <c r="C885" s="197" t="s">
        <v>731</v>
      </c>
      <c r="D885" s="197" t="s">
        <v>754</v>
      </c>
      <c r="E885" s="197" t="s">
        <v>740</v>
      </c>
      <c r="F885" s="199">
        <v>-2972.7955353600018</v>
      </c>
      <c r="G885" s="197">
        <f>'Drop downs XTRA'!$F885*2</f>
        <v>-5945.5910707200037</v>
      </c>
      <c r="H885" s="200">
        <v>42693</v>
      </c>
      <c r="Q885" t="str">
        <f t="shared" si="52"/>
        <v>OK</v>
      </c>
      <c r="R885" t="str">
        <f t="shared" si="53"/>
        <v>OK</v>
      </c>
      <c r="S885" t="str">
        <f t="shared" si="54"/>
        <v>OK</v>
      </c>
      <c r="T885" t="str">
        <f t="shared" si="55"/>
        <v>OK</v>
      </c>
    </row>
    <row r="886" spans="1:20">
      <c r="A886" s="83" t="s">
        <v>756</v>
      </c>
      <c r="B886" s="194" t="s">
        <v>744</v>
      </c>
      <c r="C886" s="194" t="s">
        <v>731</v>
      </c>
      <c r="D886" s="194" t="s">
        <v>752</v>
      </c>
      <c r="E886" s="194" t="s">
        <v>740</v>
      </c>
      <c r="F886" s="195">
        <v>-9540.7976663999998</v>
      </c>
      <c r="G886" s="194">
        <f>'Drop downs XTRA'!$F886*2</f>
        <v>-19081.5953328</v>
      </c>
      <c r="H886" s="196">
        <v>42619</v>
      </c>
      <c r="Q886" t="str">
        <f t="shared" si="52"/>
        <v>OK</v>
      </c>
      <c r="R886" t="str">
        <f t="shared" si="53"/>
        <v>OK</v>
      </c>
      <c r="S886" t="str">
        <f t="shared" si="54"/>
        <v>OK</v>
      </c>
      <c r="T886" t="str">
        <f t="shared" si="55"/>
        <v>OK</v>
      </c>
    </row>
    <row r="887" spans="1:20">
      <c r="A887" s="82" t="s">
        <v>757</v>
      </c>
      <c r="B887" s="197" t="s">
        <v>744</v>
      </c>
      <c r="C887" s="197" t="s">
        <v>502</v>
      </c>
      <c r="D887" s="197" t="s">
        <v>732</v>
      </c>
      <c r="E887" s="197" t="s">
        <v>740</v>
      </c>
      <c r="F887" s="199">
        <v>-4184.7120000000004</v>
      </c>
      <c r="G887" s="197">
        <f>'Drop downs XTRA'!$F887*2</f>
        <v>-8369.4240000000009</v>
      </c>
      <c r="H887" s="200">
        <v>42405</v>
      </c>
      <c r="Q887" t="str">
        <f t="shared" si="52"/>
        <v>OK</v>
      </c>
      <c r="R887" t="str">
        <f t="shared" si="53"/>
        <v>OK</v>
      </c>
      <c r="S887" t="str">
        <f t="shared" si="54"/>
        <v>OK</v>
      </c>
      <c r="T887" t="str">
        <f t="shared" si="55"/>
        <v>OK</v>
      </c>
    </row>
    <row r="888" spans="1:20">
      <c r="A888" s="83" t="s">
        <v>758</v>
      </c>
      <c r="B888" s="194" t="s">
        <v>744</v>
      </c>
      <c r="C888" s="194" t="s">
        <v>743</v>
      </c>
      <c r="D888" s="194" t="s">
        <v>732</v>
      </c>
      <c r="E888" s="194" t="s">
        <v>740</v>
      </c>
      <c r="F888" s="195">
        <v>-5740.5263328000001</v>
      </c>
      <c r="G888" s="194">
        <f>'Drop downs XTRA'!$F888*2</f>
        <v>-11481.0526656</v>
      </c>
      <c r="H888" s="196">
        <v>42396</v>
      </c>
      <c r="Q888" t="str">
        <f t="shared" si="52"/>
        <v>OK</v>
      </c>
      <c r="R888" t="str">
        <f t="shared" si="53"/>
        <v>OK</v>
      </c>
      <c r="S888" t="str">
        <f t="shared" si="54"/>
        <v>OK</v>
      </c>
      <c r="T888" t="str">
        <f t="shared" si="55"/>
        <v>OK</v>
      </c>
    </row>
    <row r="889" spans="1:20">
      <c r="A889" s="82" t="s">
        <v>759</v>
      </c>
      <c r="B889" s="197" t="s">
        <v>744</v>
      </c>
      <c r="C889" s="197" t="s">
        <v>731</v>
      </c>
      <c r="D889" s="197" t="s">
        <v>752</v>
      </c>
      <c r="E889" s="197" t="s">
        <v>740</v>
      </c>
      <c r="F889" s="199">
        <v>-3256.6793011200016</v>
      </c>
      <c r="G889" s="197">
        <f>'Drop downs XTRA'!$F889*2</f>
        <v>-6513.3586022400032</v>
      </c>
      <c r="H889" s="200">
        <v>42529</v>
      </c>
      <c r="Q889" t="str">
        <f t="shared" si="52"/>
        <v>OK</v>
      </c>
      <c r="R889" t="str">
        <f t="shared" si="53"/>
        <v>OK</v>
      </c>
      <c r="S889" t="str">
        <f t="shared" si="54"/>
        <v>OK</v>
      </c>
      <c r="T889" t="str">
        <f t="shared" si="55"/>
        <v>OK</v>
      </c>
    </row>
    <row r="890" spans="1:20">
      <c r="A890" s="83" t="s">
        <v>756</v>
      </c>
      <c r="B890" s="194" t="s">
        <v>738</v>
      </c>
      <c r="C890" s="194" t="s">
        <v>504</v>
      </c>
      <c r="D890" s="194" t="s">
        <v>492</v>
      </c>
      <c r="E890" s="194" t="s">
        <v>740</v>
      </c>
      <c r="F890" s="195">
        <v>-8603.3727936000014</v>
      </c>
      <c r="G890" s="194">
        <f>'Drop downs XTRA'!$F890*2</f>
        <v>-17206.745587200003</v>
      </c>
      <c r="H890" s="196">
        <v>42254</v>
      </c>
      <c r="Q890" t="str">
        <f t="shared" si="52"/>
        <v>OK</v>
      </c>
      <c r="R890" t="str">
        <f t="shared" si="53"/>
        <v>OK</v>
      </c>
      <c r="S890" t="str">
        <f t="shared" si="54"/>
        <v>OK</v>
      </c>
      <c r="T890" t="str">
        <f t="shared" si="55"/>
        <v>OK</v>
      </c>
    </row>
    <row r="891" spans="1:20">
      <c r="A891" s="82" t="s">
        <v>757</v>
      </c>
      <c r="B891" s="197" t="s">
        <v>738</v>
      </c>
      <c r="C891" s="197" t="s">
        <v>502</v>
      </c>
      <c r="D891" s="197" t="s">
        <v>491</v>
      </c>
      <c r="E891" s="197" t="s">
        <v>740</v>
      </c>
      <c r="F891" s="199">
        <v>-3572.8892000000001</v>
      </c>
      <c r="G891" s="197">
        <f>'Drop downs XTRA'!$F891*2</f>
        <v>-7145.7784000000001</v>
      </c>
      <c r="H891" s="200">
        <v>42666</v>
      </c>
      <c r="Q891" t="str">
        <f t="shared" si="52"/>
        <v>OK</v>
      </c>
      <c r="R891" t="str">
        <f t="shared" si="53"/>
        <v>OK</v>
      </c>
      <c r="S891" t="str">
        <f t="shared" si="54"/>
        <v>OK</v>
      </c>
      <c r="T891" t="str">
        <f t="shared" si="55"/>
        <v>OK</v>
      </c>
    </row>
    <row r="892" spans="1:20">
      <c r="A892" s="83" t="s">
        <v>758</v>
      </c>
      <c r="B892" s="194" t="s">
        <v>738</v>
      </c>
      <c r="C892" s="194" t="s">
        <v>743</v>
      </c>
      <c r="D892" s="194" t="s">
        <v>754</v>
      </c>
      <c r="E892" s="194" t="s">
        <v>740</v>
      </c>
      <c r="F892" s="195">
        <v>-6090.8108800000009</v>
      </c>
      <c r="G892" s="194">
        <f>'Drop downs XTRA'!$F892*2</f>
        <v>-12181.621760000002</v>
      </c>
      <c r="H892" s="196">
        <v>42783</v>
      </c>
      <c r="Q892" t="str">
        <f t="shared" si="52"/>
        <v>OK</v>
      </c>
      <c r="R892" t="str">
        <f t="shared" si="53"/>
        <v>OK</v>
      </c>
      <c r="S892" t="str">
        <f t="shared" si="54"/>
        <v>OK</v>
      </c>
      <c r="T892" t="str">
        <f t="shared" si="55"/>
        <v>OK</v>
      </c>
    </row>
    <row r="893" spans="1:20">
      <c r="A893" s="82" t="s">
        <v>759</v>
      </c>
      <c r="B893" s="197" t="s">
        <v>738</v>
      </c>
      <c r="C893" s="197" t="s">
        <v>750</v>
      </c>
      <c r="D893" s="197" t="s">
        <v>491</v>
      </c>
      <c r="E893" s="197" t="s">
        <v>740</v>
      </c>
      <c r="F893" s="199">
        <v>-3957.9350630400004</v>
      </c>
      <c r="G893" s="197">
        <f>'Drop downs XTRA'!$F893*2</f>
        <v>-7915.8701260800008</v>
      </c>
      <c r="H893" s="200">
        <v>42521</v>
      </c>
      <c r="Q893" t="str">
        <f t="shared" si="52"/>
        <v>OK</v>
      </c>
      <c r="R893" t="str">
        <f t="shared" si="53"/>
        <v>OK</v>
      </c>
      <c r="S893" t="str">
        <f t="shared" si="54"/>
        <v>OK</v>
      </c>
      <c r="T893" t="str">
        <f t="shared" si="55"/>
        <v>OK</v>
      </c>
    </row>
    <row r="894" spans="1:20">
      <c r="A894" s="83" t="s">
        <v>760</v>
      </c>
      <c r="B894" s="194" t="s">
        <v>738</v>
      </c>
      <c r="C894" s="194" t="s">
        <v>753</v>
      </c>
      <c r="D894" s="194" t="s">
        <v>753</v>
      </c>
      <c r="E894" s="194" t="s">
        <v>745</v>
      </c>
      <c r="F894" s="195">
        <v>-6777.8779200000026</v>
      </c>
      <c r="G894" s="194">
        <f>'Drop downs XTRA'!$F894*2</f>
        <v>-13555.755840000005</v>
      </c>
      <c r="H894" s="196">
        <v>42626</v>
      </c>
      <c r="Q894" t="str">
        <f t="shared" si="52"/>
        <v>OK</v>
      </c>
      <c r="R894" t="str">
        <f t="shared" si="53"/>
        <v>OK</v>
      </c>
      <c r="S894" t="str">
        <f t="shared" si="54"/>
        <v>OK</v>
      </c>
      <c r="T894" t="str">
        <f t="shared" si="55"/>
        <v>OK</v>
      </c>
    </row>
    <row r="895" spans="1:20">
      <c r="A895" s="82" t="s">
        <v>39</v>
      </c>
      <c r="B895" s="197" t="s">
        <v>738</v>
      </c>
      <c r="C895" s="197" t="s">
        <v>753</v>
      </c>
      <c r="D895" s="197" t="s">
        <v>753</v>
      </c>
      <c r="E895" s="197" t="s">
        <v>745</v>
      </c>
      <c r="F895" s="199">
        <v>-3840.9997500000009</v>
      </c>
      <c r="G895" s="197">
        <f>'Drop downs XTRA'!$F895*2</f>
        <v>-7681.9995000000017</v>
      </c>
      <c r="H895" s="200">
        <v>42643</v>
      </c>
      <c r="Q895" t="str">
        <f t="shared" si="52"/>
        <v>OK</v>
      </c>
      <c r="R895" t="str">
        <f t="shared" si="53"/>
        <v>OK</v>
      </c>
      <c r="S895" t="str">
        <f t="shared" si="54"/>
        <v>OK</v>
      </c>
      <c r="T895" t="str">
        <f t="shared" si="55"/>
        <v>OK</v>
      </c>
    </row>
    <row r="896" spans="1:20">
      <c r="A896" s="83" t="s">
        <v>761</v>
      </c>
      <c r="B896" s="194" t="s">
        <v>738</v>
      </c>
      <c r="C896" s="194" t="s">
        <v>753</v>
      </c>
      <c r="D896" s="194" t="s">
        <v>753</v>
      </c>
      <c r="E896" s="194" t="s">
        <v>745</v>
      </c>
      <c r="F896" s="195">
        <v>-941.1840000000002</v>
      </c>
      <c r="G896" s="194">
        <f>'Drop downs XTRA'!$F896*2</f>
        <v>-1882.3680000000004</v>
      </c>
      <c r="H896" s="196">
        <v>42068</v>
      </c>
      <c r="Q896" t="str">
        <f t="shared" si="52"/>
        <v>OK</v>
      </c>
      <c r="R896" t="str">
        <f t="shared" si="53"/>
        <v>OK</v>
      </c>
      <c r="S896" t="str">
        <f t="shared" si="54"/>
        <v>OK</v>
      </c>
      <c r="T896" t="str">
        <f t="shared" si="55"/>
        <v>OK</v>
      </c>
    </row>
    <row r="897" spans="1:20">
      <c r="A897" s="82" t="s">
        <v>309</v>
      </c>
      <c r="B897" s="197" t="s">
        <v>738</v>
      </c>
      <c r="C897" s="197" t="s">
        <v>753</v>
      </c>
      <c r="D897" s="197" t="s">
        <v>753</v>
      </c>
      <c r="E897" s="197" t="s">
        <v>745</v>
      </c>
      <c r="F897" s="199">
        <v>-1716.1760951999995</v>
      </c>
      <c r="G897" s="197">
        <f>'Drop downs XTRA'!$F897*2</f>
        <v>-3432.352190399999</v>
      </c>
      <c r="H897" s="200">
        <v>42982</v>
      </c>
      <c r="Q897" t="str">
        <f t="shared" si="52"/>
        <v>OK</v>
      </c>
      <c r="R897" t="str">
        <f t="shared" si="53"/>
        <v>OK</v>
      </c>
      <c r="S897" t="str">
        <f t="shared" si="54"/>
        <v>OK</v>
      </c>
      <c r="T897" t="str">
        <f t="shared" si="55"/>
        <v>OK</v>
      </c>
    </row>
    <row r="898" spans="1:20">
      <c r="A898" s="83" t="s">
        <v>601</v>
      </c>
      <c r="B898" s="194" t="s">
        <v>738</v>
      </c>
      <c r="C898" s="194" t="s">
        <v>753</v>
      </c>
      <c r="D898" s="194" t="s">
        <v>753</v>
      </c>
      <c r="E898" s="194" t="s">
        <v>745</v>
      </c>
      <c r="F898" s="195">
        <v>-1372.8960000000004</v>
      </c>
      <c r="G898" s="194">
        <f>'Drop downs XTRA'!$F898*2</f>
        <v>-2745.7920000000008</v>
      </c>
      <c r="H898" s="196">
        <v>42069</v>
      </c>
      <c r="Q898" t="str">
        <f t="shared" si="52"/>
        <v>OK</v>
      </c>
      <c r="R898" t="str">
        <f t="shared" si="53"/>
        <v>OK</v>
      </c>
      <c r="S898" t="str">
        <f t="shared" si="54"/>
        <v>OK</v>
      </c>
      <c r="T898" t="str">
        <f t="shared" si="55"/>
        <v>OK</v>
      </c>
    </row>
    <row r="899" spans="1:20">
      <c r="A899" s="82" t="s">
        <v>762</v>
      </c>
      <c r="B899" s="197" t="s">
        <v>738</v>
      </c>
      <c r="C899" s="197" t="s">
        <v>753</v>
      </c>
      <c r="D899" s="197" t="s">
        <v>753</v>
      </c>
      <c r="E899" s="197" t="s">
        <v>745</v>
      </c>
      <c r="F899" s="199">
        <v>-1411.1999999999998</v>
      </c>
      <c r="G899" s="197">
        <f>'Drop downs XTRA'!$F899*2</f>
        <v>-2822.3999999999996</v>
      </c>
      <c r="H899" s="200">
        <v>42167</v>
      </c>
      <c r="Q899" t="str">
        <f t="shared" si="52"/>
        <v>OK</v>
      </c>
      <c r="R899" t="str">
        <f t="shared" si="53"/>
        <v>OK</v>
      </c>
      <c r="S899" t="str">
        <f t="shared" si="54"/>
        <v>OK</v>
      </c>
      <c r="T899" t="str">
        <f t="shared" si="55"/>
        <v>OK</v>
      </c>
    </row>
    <row r="900" spans="1:20">
      <c r="A900" s="83" t="s">
        <v>763</v>
      </c>
      <c r="B900" s="194" t="s">
        <v>738</v>
      </c>
      <c r="C900" s="194" t="s">
        <v>753</v>
      </c>
      <c r="D900" s="194" t="s">
        <v>753</v>
      </c>
      <c r="E900" s="194" t="s">
        <v>745</v>
      </c>
      <c r="F900" s="195">
        <v>-1981.3701599999999</v>
      </c>
      <c r="G900" s="194">
        <f>'Drop downs XTRA'!$F900*2</f>
        <v>-3962.7403199999999</v>
      </c>
      <c r="H900" s="196">
        <v>42266</v>
      </c>
      <c r="Q900" t="str">
        <f t="shared" ref="Q900:Q963" si="56">IF(COUNTA(A900:H900)=8,"OK",$Q$3)</f>
        <v>OK</v>
      </c>
      <c r="R900" t="str">
        <f t="shared" ref="R900:R963" si="57">IF(AND(D900="Gov",C900="HP"),$R$3,"OK")</f>
        <v>OK</v>
      </c>
      <c r="S900" t="str">
        <f t="shared" ref="S900:S963" si="58">IF(G900=F900*2,"OK",$S$3)</f>
        <v>OK</v>
      </c>
      <c r="T900" t="str">
        <f t="shared" ref="T900:T963" si="59">IF(AND(E900="Income",F900&lt;=0),$T$3,"OK")</f>
        <v>OK</v>
      </c>
    </row>
    <row r="901" spans="1:20">
      <c r="A901" s="82" t="s">
        <v>764</v>
      </c>
      <c r="B901" s="197" t="s">
        <v>738</v>
      </c>
      <c r="C901" s="197" t="s">
        <v>753</v>
      </c>
      <c r="D901" s="197" t="s">
        <v>753</v>
      </c>
      <c r="E901" s="197" t="s">
        <v>745</v>
      </c>
      <c r="F901" s="199">
        <v>-1331.607106872</v>
      </c>
      <c r="G901" s="197">
        <f>'Drop downs XTRA'!$F901*2</f>
        <v>-2663.2142137440001</v>
      </c>
      <c r="H901" s="200">
        <v>42420</v>
      </c>
      <c r="Q901" t="str">
        <f t="shared" si="56"/>
        <v>OK</v>
      </c>
      <c r="R901" t="str">
        <f t="shared" si="57"/>
        <v>OK</v>
      </c>
      <c r="S901" t="str">
        <f t="shared" si="58"/>
        <v>OK</v>
      </c>
      <c r="T901" t="str">
        <f t="shared" si="59"/>
        <v>OK</v>
      </c>
    </row>
    <row r="902" spans="1:20">
      <c r="A902" s="83" t="s">
        <v>533</v>
      </c>
      <c r="B902" s="194" t="s">
        <v>738</v>
      </c>
      <c r="C902" s="194" t="s">
        <v>753</v>
      </c>
      <c r="D902" s="194" t="s">
        <v>753</v>
      </c>
      <c r="E902" s="194" t="s">
        <v>745</v>
      </c>
      <c r="F902" s="195">
        <v>-2862.576</v>
      </c>
      <c r="G902" s="194">
        <f>'Drop downs XTRA'!$F902*2</f>
        <v>-5725.152</v>
      </c>
      <c r="H902" s="196">
        <v>42716</v>
      </c>
      <c r="Q902" t="str">
        <f t="shared" si="56"/>
        <v>OK</v>
      </c>
      <c r="R902" t="str">
        <f t="shared" si="57"/>
        <v>OK</v>
      </c>
      <c r="S902" t="str">
        <f t="shared" si="58"/>
        <v>OK</v>
      </c>
      <c r="T902" t="str">
        <f t="shared" si="59"/>
        <v>OK</v>
      </c>
    </row>
    <row r="903" spans="1:20">
      <c r="A903" s="82" t="s">
        <v>760</v>
      </c>
      <c r="B903" s="197" t="s">
        <v>730</v>
      </c>
      <c r="C903" s="197" t="s">
        <v>753</v>
      </c>
      <c r="D903" s="197" t="s">
        <v>753</v>
      </c>
      <c r="E903" s="197" t="s">
        <v>745</v>
      </c>
      <c r="F903" s="199">
        <v>-6473.4516000000031</v>
      </c>
      <c r="G903" s="197">
        <f>'Drop downs XTRA'!$F903*2</f>
        <v>-12946.903200000006</v>
      </c>
      <c r="H903" s="200">
        <v>42009</v>
      </c>
      <c r="Q903" t="str">
        <f t="shared" si="56"/>
        <v>OK</v>
      </c>
      <c r="R903" t="str">
        <f t="shared" si="57"/>
        <v>OK</v>
      </c>
      <c r="S903" t="str">
        <f t="shared" si="58"/>
        <v>OK</v>
      </c>
      <c r="T903" t="str">
        <f t="shared" si="59"/>
        <v>OK</v>
      </c>
    </row>
    <row r="904" spans="1:20">
      <c r="A904" s="83" t="s">
        <v>39</v>
      </c>
      <c r="B904" s="194" t="s">
        <v>730</v>
      </c>
      <c r="C904" s="194" t="s">
        <v>753</v>
      </c>
      <c r="D904" s="194" t="s">
        <v>753</v>
      </c>
      <c r="E904" s="194" t="s">
        <v>745</v>
      </c>
      <c r="F904" s="195">
        <v>-3901.9680000000008</v>
      </c>
      <c r="G904" s="194">
        <f>'Drop downs XTRA'!$F904*2</f>
        <v>-7803.9360000000015</v>
      </c>
      <c r="H904" s="196">
        <v>42846</v>
      </c>
      <c r="Q904" t="str">
        <f t="shared" si="56"/>
        <v>OK</v>
      </c>
      <c r="R904" t="str">
        <f t="shared" si="57"/>
        <v>OK</v>
      </c>
      <c r="S904" t="str">
        <f t="shared" si="58"/>
        <v>OK</v>
      </c>
      <c r="T904" t="str">
        <f t="shared" si="59"/>
        <v>OK</v>
      </c>
    </row>
    <row r="905" spans="1:20">
      <c r="A905" s="82" t="s">
        <v>761</v>
      </c>
      <c r="B905" s="197" t="s">
        <v>730</v>
      </c>
      <c r="C905" s="197" t="s">
        <v>753</v>
      </c>
      <c r="D905" s="197" t="s">
        <v>753</v>
      </c>
      <c r="E905" s="197" t="s">
        <v>745</v>
      </c>
      <c r="F905" s="199">
        <v>-798.76800000000003</v>
      </c>
      <c r="G905" s="197">
        <f>'Drop downs XTRA'!$F905*2</f>
        <v>-1597.5360000000001</v>
      </c>
      <c r="H905" s="200">
        <v>42272</v>
      </c>
      <c r="Q905" t="str">
        <f t="shared" si="56"/>
        <v>OK</v>
      </c>
      <c r="R905" t="str">
        <f t="shared" si="57"/>
        <v>OK</v>
      </c>
      <c r="S905" t="str">
        <f t="shared" si="58"/>
        <v>OK</v>
      </c>
      <c r="T905" t="str">
        <f t="shared" si="59"/>
        <v>OK</v>
      </c>
    </row>
    <row r="906" spans="1:20">
      <c r="A906" s="83" t="s">
        <v>309</v>
      </c>
      <c r="B906" s="194" t="s">
        <v>730</v>
      </c>
      <c r="C906" s="194" t="s">
        <v>753</v>
      </c>
      <c r="D906" s="194" t="s">
        <v>753</v>
      </c>
      <c r="E906" s="194" t="s">
        <v>745</v>
      </c>
      <c r="F906" s="195">
        <v>-2102.2674551999994</v>
      </c>
      <c r="G906" s="194">
        <f>'Drop downs XTRA'!$F906*2</f>
        <v>-4204.5349103999988</v>
      </c>
      <c r="H906" s="196">
        <v>42956</v>
      </c>
      <c r="Q906" t="str">
        <f t="shared" si="56"/>
        <v>OK</v>
      </c>
      <c r="R906" t="str">
        <f t="shared" si="57"/>
        <v>OK</v>
      </c>
      <c r="S906" t="str">
        <f t="shared" si="58"/>
        <v>OK</v>
      </c>
      <c r="T906" t="str">
        <f t="shared" si="59"/>
        <v>OK</v>
      </c>
    </row>
    <row r="907" spans="1:20">
      <c r="A907" s="82" t="s">
        <v>601</v>
      </c>
      <c r="B907" s="197" t="s">
        <v>730</v>
      </c>
      <c r="C907" s="197" t="s">
        <v>753</v>
      </c>
      <c r="D907" s="197" t="s">
        <v>753</v>
      </c>
      <c r="E907" s="197" t="s">
        <v>745</v>
      </c>
      <c r="F907" s="199">
        <v>-1483.2720000000006</v>
      </c>
      <c r="G907" s="197">
        <f>'Drop downs XTRA'!$F907*2</f>
        <v>-2966.5440000000012</v>
      </c>
      <c r="H907" s="200">
        <v>42122</v>
      </c>
      <c r="Q907" t="str">
        <f t="shared" si="56"/>
        <v>OK</v>
      </c>
      <c r="R907" t="str">
        <f t="shared" si="57"/>
        <v>OK</v>
      </c>
      <c r="S907" t="str">
        <f t="shared" si="58"/>
        <v>OK</v>
      </c>
      <c r="T907" t="str">
        <f t="shared" si="59"/>
        <v>OK</v>
      </c>
    </row>
    <row r="908" spans="1:20">
      <c r="A908" s="83" t="s">
        <v>762</v>
      </c>
      <c r="B908" s="194" t="s">
        <v>730</v>
      </c>
      <c r="C908" s="194" t="s">
        <v>753</v>
      </c>
      <c r="D908" s="194" t="s">
        <v>753</v>
      </c>
      <c r="E908" s="194" t="s">
        <v>745</v>
      </c>
      <c r="F908" s="195">
        <v>-1136.576</v>
      </c>
      <c r="G908" s="194">
        <f>'Drop downs XTRA'!$F908*2</f>
        <v>-2273.152</v>
      </c>
      <c r="H908" s="196">
        <v>42319</v>
      </c>
      <c r="Q908" t="str">
        <f t="shared" si="56"/>
        <v>OK</v>
      </c>
      <c r="R908" t="str">
        <f t="shared" si="57"/>
        <v>OK</v>
      </c>
      <c r="S908" t="str">
        <f t="shared" si="58"/>
        <v>OK</v>
      </c>
      <c r="T908" t="str">
        <f t="shared" si="59"/>
        <v>OK</v>
      </c>
    </row>
    <row r="909" spans="1:20">
      <c r="A909" s="82" t="s">
        <v>763</v>
      </c>
      <c r="B909" s="197" t="s">
        <v>730</v>
      </c>
      <c r="C909" s="197" t="s">
        <v>753</v>
      </c>
      <c r="D909" s="197" t="s">
        <v>753</v>
      </c>
      <c r="E909" s="197" t="s">
        <v>745</v>
      </c>
      <c r="F909" s="199">
        <v>-2242.5984000000003</v>
      </c>
      <c r="G909" s="197">
        <f>'Drop downs XTRA'!$F909*2</f>
        <v>-4485.1968000000006</v>
      </c>
      <c r="H909" s="200">
        <v>42862</v>
      </c>
      <c r="Q909" t="str">
        <f t="shared" si="56"/>
        <v>OK</v>
      </c>
      <c r="R909" t="str">
        <f t="shared" si="57"/>
        <v>OK</v>
      </c>
      <c r="S909" t="str">
        <f t="shared" si="58"/>
        <v>OK</v>
      </c>
      <c r="T909" t="str">
        <f t="shared" si="59"/>
        <v>OK</v>
      </c>
    </row>
    <row r="910" spans="1:20">
      <c r="A910" s="83" t="s">
        <v>764</v>
      </c>
      <c r="B910" s="194" t="s">
        <v>730</v>
      </c>
      <c r="C910" s="194" t="s">
        <v>753</v>
      </c>
      <c r="D910" s="194" t="s">
        <v>753</v>
      </c>
      <c r="E910" s="194" t="s">
        <v>745</v>
      </c>
      <c r="F910" s="195">
        <v>-1931.6582438400001</v>
      </c>
      <c r="G910" s="194">
        <f>'Drop downs XTRA'!$F910*2</f>
        <v>-3863.3164876800001</v>
      </c>
      <c r="H910" s="196">
        <v>42544</v>
      </c>
      <c r="Q910" t="str">
        <f t="shared" si="56"/>
        <v>OK</v>
      </c>
      <c r="R910" t="str">
        <f t="shared" si="57"/>
        <v>OK</v>
      </c>
      <c r="S910" t="str">
        <f t="shared" si="58"/>
        <v>OK</v>
      </c>
      <c r="T910" t="str">
        <f t="shared" si="59"/>
        <v>OK</v>
      </c>
    </row>
    <row r="911" spans="1:20">
      <c r="A911" s="82" t="s">
        <v>533</v>
      </c>
      <c r="B911" s="197" t="s">
        <v>730</v>
      </c>
      <c r="C911" s="197" t="s">
        <v>753</v>
      </c>
      <c r="D911" s="197" t="s">
        <v>753</v>
      </c>
      <c r="E911" s="197" t="s">
        <v>745</v>
      </c>
      <c r="F911" s="199">
        <v>-2686.4459999999999</v>
      </c>
      <c r="G911" s="197">
        <f>'Drop downs XTRA'!$F911*2</f>
        <v>-5372.8919999999998</v>
      </c>
      <c r="H911" s="200">
        <v>42183</v>
      </c>
      <c r="Q911" t="str">
        <f t="shared" si="56"/>
        <v>OK</v>
      </c>
      <c r="R911" t="str">
        <f t="shared" si="57"/>
        <v>OK</v>
      </c>
      <c r="S911" t="str">
        <f t="shared" si="58"/>
        <v>OK</v>
      </c>
      <c r="T911" t="str">
        <f t="shared" si="59"/>
        <v>OK</v>
      </c>
    </row>
    <row r="912" spans="1:20">
      <c r="A912" s="83" t="s">
        <v>760</v>
      </c>
      <c r="B912" s="194" t="s">
        <v>738</v>
      </c>
      <c r="C912" s="194" t="s">
        <v>753</v>
      </c>
      <c r="D912" s="194" t="s">
        <v>753</v>
      </c>
      <c r="E912" s="194" t="s">
        <v>745</v>
      </c>
      <c r="F912" s="195">
        <v>-8939.1490650000014</v>
      </c>
      <c r="G912" s="194">
        <f>'Drop downs XTRA'!$F912*2</f>
        <v>-17878.298130000003</v>
      </c>
      <c r="H912" s="196">
        <v>42663</v>
      </c>
      <c r="Q912" t="str">
        <f t="shared" si="56"/>
        <v>OK</v>
      </c>
      <c r="R912" t="str">
        <f t="shared" si="57"/>
        <v>OK</v>
      </c>
      <c r="S912" t="str">
        <f t="shared" si="58"/>
        <v>OK</v>
      </c>
      <c r="T912" t="str">
        <f t="shared" si="59"/>
        <v>OK</v>
      </c>
    </row>
    <row r="913" spans="1:20">
      <c r="A913" s="82" t="s">
        <v>39</v>
      </c>
      <c r="B913" s="197" t="s">
        <v>738</v>
      </c>
      <c r="C913" s="197" t="s">
        <v>753</v>
      </c>
      <c r="D913" s="197" t="s">
        <v>753</v>
      </c>
      <c r="E913" s="197" t="s">
        <v>745</v>
      </c>
      <c r="F913" s="199">
        <v>-4938.4282500000018</v>
      </c>
      <c r="G913" s="197">
        <f>'Drop downs XTRA'!$F913*2</f>
        <v>-9876.8565000000035</v>
      </c>
      <c r="H913" s="200">
        <v>42056</v>
      </c>
      <c r="Q913" t="str">
        <f t="shared" si="56"/>
        <v>OK</v>
      </c>
      <c r="R913" t="str">
        <f t="shared" si="57"/>
        <v>OK</v>
      </c>
      <c r="S913" t="str">
        <f t="shared" si="58"/>
        <v>OK</v>
      </c>
      <c r="T913" t="str">
        <f t="shared" si="59"/>
        <v>OK</v>
      </c>
    </row>
    <row r="914" spans="1:20">
      <c r="A914" s="83" t="s">
        <v>761</v>
      </c>
      <c r="B914" s="194" t="s">
        <v>738</v>
      </c>
      <c r="C914" s="194" t="s">
        <v>753</v>
      </c>
      <c r="D914" s="194" t="s">
        <v>753</v>
      </c>
      <c r="E914" s="194" t="s">
        <v>745</v>
      </c>
      <c r="F914" s="195">
        <v>-1529.28</v>
      </c>
      <c r="G914" s="194">
        <f>'Drop downs XTRA'!$F914*2</f>
        <v>-3058.56</v>
      </c>
      <c r="H914" s="196">
        <v>42737</v>
      </c>
      <c r="Q914" t="str">
        <f t="shared" si="56"/>
        <v>OK</v>
      </c>
      <c r="R914" t="str">
        <f t="shared" si="57"/>
        <v>OK</v>
      </c>
      <c r="S914" t="str">
        <f t="shared" si="58"/>
        <v>OK</v>
      </c>
      <c r="T914" t="str">
        <f t="shared" si="59"/>
        <v>OK</v>
      </c>
    </row>
    <row r="915" spans="1:20">
      <c r="A915" s="82" t="s">
        <v>309</v>
      </c>
      <c r="B915" s="197" t="s">
        <v>738</v>
      </c>
      <c r="C915" s="197" t="s">
        <v>753</v>
      </c>
      <c r="D915" s="197" t="s">
        <v>753</v>
      </c>
      <c r="E915" s="197" t="s">
        <v>745</v>
      </c>
      <c r="F915" s="199">
        <v>-2056.247856</v>
      </c>
      <c r="G915" s="197">
        <f>'Drop downs XTRA'!$F915*2</f>
        <v>-4112.4957119999999</v>
      </c>
      <c r="H915" s="200">
        <v>42054</v>
      </c>
      <c r="Q915" t="str">
        <f t="shared" si="56"/>
        <v>OK</v>
      </c>
      <c r="R915" t="str">
        <f t="shared" si="57"/>
        <v>OK</v>
      </c>
      <c r="S915" t="str">
        <f t="shared" si="58"/>
        <v>OK</v>
      </c>
      <c r="T915" t="str">
        <f t="shared" si="59"/>
        <v>OK</v>
      </c>
    </row>
    <row r="916" spans="1:20">
      <c r="A916" s="83" t="s">
        <v>601</v>
      </c>
      <c r="B916" s="194" t="s">
        <v>738</v>
      </c>
      <c r="C916" s="194" t="s">
        <v>753</v>
      </c>
      <c r="D916" s="194" t="s">
        <v>753</v>
      </c>
      <c r="E916" s="194" t="s">
        <v>745</v>
      </c>
      <c r="F916" s="195">
        <v>-1111.5899999999999</v>
      </c>
      <c r="G916" s="194">
        <f>'Drop downs XTRA'!$F916*2</f>
        <v>-2223.1799999999998</v>
      </c>
      <c r="H916" s="196">
        <v>42402</v>
      </c>
      <c r="Q916" t="str">
        <f t="shared" si="56"/>
        <v>OK</v>
      </c>
      <c r="R916" t="str">
        <f t="shared" si="57"/>
        <v>OK</v>
      </c>
      <c r="S916" t="str">
        <f t="shared" si="58"/>
        <v>OK</v>
      </c>
      <c r="T916" t="str">
        <f t="shared" si="59"/>
        <v>OK</v>
      </c>
    </row>
    <row r="917" spans="1:20">
      <c r="A917" s="82" t="s">
        <v>762</v>
      </c>
      <c r="B917" s="197" t="s">
        <v>738</v>
      </c>
      <c r="C917" s="197" t="s">
        <v>753</v>
      </c>
      <c r="D917" s="197" t="s">
        <v>753</v>
      </c>
      <c r="E917" s="197" t="s">
        <v>745</v>
      </c>
      <c r="F917" s="199">
        <v>-1213.6320000000001</v>
      </c>
      <c r="G917" s="197">
        <f>'Drop downs XTRA'!$F917*2</f>
        <v>-2427.2640000000001</v>
      </c>
      <c r="H917" s="200">
        <v>42266</v>
      </c>
      <c r="Q917" t="str">
        <f t="shared" si="56"/>
        <v>OK</v>
      </c>
      <c r="R917" t="str">
        <f t="shared" si="57"/>
        <v>OK</v>
      </c>
      <c r="S917" t="str">
        <f t="shared" si="58"/>
        <v>OK</v>
      </c>
      <c r="T917" t="str">
        <f t="shared" si="59"/>
        <v>OK</v>
      </c>
    </row>
    <row r="918" spans="1:20">
      <c r="A918" s="83" t="s">
        <v>763</v>
      </c>
      <c r="B918" s="194" t="s">
        <v>738</v>
      </c>
      <c r="C918" s="194" t="s">
        <v>753</v>
      </c>
      <c r="D918" s="194" t="s">
        <v>753</v>
      </c>
      <c r="E918" s="194" t="s">
        <v>745</v>
      </c>
      <c r="F918" s="195">
        <v>-1478.4128099999998</v>
      </c>
      <c r="G918" s="194">
        <f>'Drop downs XTRA'!$F918*2</f>
        <v>-2956.8256199999996</v>
      </c>
      <c r="H918" s="196">
        <v>42669</v>
      </c>
      <c r="Q918" t="str">
        <f t="shared" si="56"/>
        <v>OK</v>
      </c>
      <c r="R918" t="str">
        <f t="shared" si="57"/>
        <v>OK</v>
      </c>
      <c r="S918" t="str">
        <f t="shared" si="58"/>
        <v>OK</v>
      </c>
      <c r="T918" t="str">
        <f t="shared" si="59"/>
        <v>OK</v>
      </c>
    </row>
    <row r="919" spans="1:20">
      <c r="A919" s="82" t="s">
        <v>764</v>
      </c>
      <c r="B919" s="197" t="s">
        <v>738</v>
      </c>
      <c r="C919" s="197" t="s">
        <v>753</v>
      </c>
      <c r="D919" s="197" t="s">
        <v>753</v>
      </c>
      <c r="E919" s="197" t="s">
        <v>745</v>
      </c>
      <c r="F919" s="199">
        <v>-2141.5403414880002</v>
      </c>
      <c r="G919" s="197">
        <f>'Drop downs XTRA'!$F919*2</f>
        <v>-4283.0806829760004</v>
      </c>
      <c r="H919" s="200">
        <v>42413</v>
      </c>
      <c r="Q919" t="str">
        <f t="shared" si="56"/>
        <v>OK</v>
      </c>
      <c r="R919" t="str">
        <f t="shared" si="57"/>
        <v>OK</v>
      </c>
      <c r="S919" t="str">
        <f t="shared" si="58"/>
        <v>OK</v>
      </c>
      <c r="T919" t="str">
        <f t="shared" si="59"/>
        <v>OK</v>
      </c>
    </row>
    <row r="920" spans="1:20">
      <c r="A920" s="83" t="s">
        <v>533</v>
      </c>
      <c r="B920" s="194" t="s">
        <v>738</v>
      </c>
      <c r="C920" s="194" t="s">
        <v>753</v>
      </c>
      <c r="D920" s="194" t="s">
        <v>753</v>
      </c>
      <c r="E920" s="194" t="s">
        <v>745</v>
      </c>
      <c r="F920" s="195">
        <v>-1527.6959999999999</v>
      </c>
      <c r="G920" s="194">
        <f>'Drop downs XTRA'!$F920*2</f>
        <v>-3055.3919999999998</v>
      </c>
      <c r="H920" s="196">
        <v>42165</v>
      </c>
      <c r="Q920" t="str">
        <f t="shared" si="56"/>
        <v>OK</v>
      </c>
      <c r="R920" t="str">
        <f t="shared" si="57"/>
        <v>OK</v>
      </c>
      <c r="S920" t="str">
        <f t="shared" si="58"/>
        <v>OK</v>
      </c>
      <c r="T920" t="str">
        <f t="shared" si="59"/>
        <v>OK</v>
      </c>
    </row>
    <row r="921" spans="1:20">
      <c r="A921" s="82" t="s">
        <v>760</v>
      </c>
      <c r="B921" s="197" t="s">
        <v>748</v>
      </c>
      <c r="C921" s="197" t="s">
        <v>753</v>
      </c>
      <c r="D921" s="197" t="s">
        <v>753</v>
      </c>
      <c r="E921" s="197" t="s">
        <v>745</v>
      </c>
      <c r="F921" s="199">
        <v>-10314.877320000003</v>
      </c>
      <c r="G921" s="197">
        <f>'Drop downs XTRA'!$F921*2</f>
        <v>-20629.754640000006</v>
      </c>
      <c r="H921" s="200">
        <v>42855</v>
      </c>
      <c r="Q921" t="str">
        <f t="shared" si="56"/>
        <v>OK</v>
      </c>
      <c r="R921" t="str">
        <f t="shared" si="57"/>
        <v>OK</v>
      </c>
      <c r="S921" t="str">
        <f t="shared" si="58"/>
        <v>OK</v>
      </c>
      <c r="T921" t="str">
        <f t="shared" si="59"/>
        <v>OK</v>
      </c>
    </row>
    <row r="922" spans="1:20">
      <c r="A922" s="83" t="s">
        <v>39</v>
      </c>
      <c r="B922" s="194" t="s">
        <v>748</v>
      </c>
      <c r="C922" s="194" t="s">
        <v>753</v>
      </c>
      <c r="D922" s="194" t="s">
        <v>753</v>
      </c>
      <c r="E922" s="194" t="s">
        <v>745</v>
      </c>
      <c r="F922" s="195">
        <v>-3414.2220000000007</v>
      </c>
      <c r="G922" s="194">
        <f>'Drop downs XTRA'!$F922*2</f>
        <v>-6828.4440000000013</v>
      </c>
      <c r="H922" s="196">
        <v>42660</v>
      </c>
      <c r="Q922" t="str">
        <f t="shared" si="56"/>
        <v>OK</v>
      </c>
      <c r="R922" t="str">
        <f t="shared" si="57"/>
        <v>OK</v>
      </c>
      <c r="S922" t="str">
        <f t="shared" si="58"/>
        <v>OK</v>
      </c>
      <c r="T922" t="str">
        <f t="shared" si="59"/>
        <v>OK</v>
      </c>
    </row>
    <row r="923" spans="1:20">
      <c r="A923" s="82" t="s">
        <v>761</v>
      </c>
      <c r="B923" s="197" t="s">
        <v>748</v>
      </c>
      <c r="C923" s="197" t="s">
        <v>753</v>
      </c>
      <c r="D923" s="197" t="s">
        <v>753</v>
      </c>
      <c r="E923" s="197" t="s">
        <v>745</v>
      </c>
      <c r="F923" s="199">
        <v>-1095.9839999999999</v>
      </c>
      <c r="G923" s="197">
        <f>'Drop downs XTRA'!$F923*2</f>
        <v>-2191.9679999999998</v>
      </c>
      <c r="H923" s="200">
        <v>42411</v>
      </c>
      <c r="Q923" t="str">
        <f t="shared" si="56"/>
        <v>OK</v>
      </c>
      <c r="R923" t="str">
        <f t="shared" si="57"/>
        <v>OK</v>
      </c>
      <c r="S923" t="str">
        <f t="shared" si="58"/>
        <v>OK</v>
      </c>
      <c r="T923" t="str">
        <f t="shared" si="59"/>
        <v>OK</v>
      </c>
    </row>
    <row r="924" spans="1:20">
      <c r="A924" s="83" t="s">
        <v>309</v>
      </c>
      <c r="B924" s="194" t="s">
        <v>748</v>
      </c>
      <c r="C924" s="194" t="s">
        <v>753</v>
      </c>
      <c r="D924" s="194" t="s">
        <v>753</v>
      </c>
      <c r="E924" s="194" t="s">
        <v>745</v>
      </c>
      <c r="F924" s="195">
        <v>-1637.0827200000001</v>
      </c>
      <c r="G924" s="194">
        <f>'Drop downs XTRA'!$F924*2</f>
        <v>-3274.1654400000002</v>
      </c>
      <c r="H924" s="196">
        <v>42283</v>
      </c>
      <c r="Q924" t="str">
        <f t="shared" si="56"/>
        <v>OK</v>
      </c>
      <c r="R924" t="str">
        <f t="shared" si="57"/>
        <v>OK</v>
      </c>
      <c r="S924" t="str">
        <f t="shared" si="58"/>
        <v>OK</v>
      </c>
      <c r="T924" t="str">
        <f t="shared" si="59"/>
        <v>OK</v>
      </c>
    </row>
    <row r="925" spans="1:20">
      <c r="A925" s="82" t="s">
        <v>601</v>
      </c>
      <c r="B925" s="197" t="s">
        <v>748</v>
      </c>
      <c r="C925" s="197" t="s">
        <v>753</v>
      </c>
      <c r="D925" s="197" t="s">
        <v>753</v>
      </c>
      <c r="E925" s="197" t="s">
        <v>745</v>
      </c>
      <c r="F925" s="199">
        <v>-913.43700000000001</v>
      </c>
      <c r="G925" s="197">
        <f>'Drop downs XTRA'!$F925*2</f>
        <v>-1826.874</v>
      </c>
      <c r="H925" s="200">
        <v>42255</v>
      </c>
      <c r="Q925" t="str">
        <f t="shared" si="56"/>
        <v>OK</v>
      </c>
      <c r="R925" t="str">
        <f t="shared" si="57"/>
        <v>OK</v>
      </c>
      <c r="S925" t="str">
        <f t="shared" si="58"/>
        <v>OK</v>
      </c>
      <c r="T925" t="str">
        <f t="shared" si="59"/>
        <v>OK</v>
      </c>
    </row>
    <row r="926" spans="1:20">
      <c r="A926" s="83" t="s">
        <v>762</v>
      </c>
      <c r="B926" s="194" t="s">
        <v>748</v>
      </c>
      <c r="C926" s="194" t="s">
        <v>753</v>
      </c>
      <c r="D926" s="194" t="s">
        <v>753</v>
      </c>
      <c r="E926" s="194" t="s">
        <v>745</v>
      </c>
      <c r="F926" s="195">
        <v>-924.67200000000003</v>
      </c>
      <c r="G926" s="194">
        <f>'Drop downs XTRA'!$F926*2</f>
        <v>-1849.3440000000001</v>
      </c>
      <c r="H926" s="196">
        <v>42905</v>
      </c>
      <c r="Q926" t="str">
        <f t="shared" si="56"/>
        <v>OK</v>
      </c>
      <c r="R926" t="str">
        <f t="shared" si="57"/>
        <v>OK</v>
      </c>
      <c r="S926" t="str">
        <f t="shared" si="58"/>
        <v>OK</v>
      </c>
      <c r="T926" t="str">
        <f t="shared" si="59"/>
        <v>OK</v>
      </c>
    </row>
    <row r="927" spans="1:20">
      <c r="A927" s="82" t="s">
        <v>763</v>
      </c>
      <c r="B927" s="197" t="s">
        <v>748</v>
      </c>
      <c r="C927" s="197" t="s">
        <v>753</v>
      </c>
      <c r="D927" s="197" t="s">
        <v>753</v>
      </c>
      <c r="E927" s="197" t="s">
        <v>745</v>
      </c>
      <c r="F927" s="199">
        <v>-2199.8822400000004</v>
      </c>
      <c r="G927" s="197">
        <f>'Drop downs XTRA'!$F927*2</f>
        <v>-4399.7644800000007</v>
      </c>
      <c r="H927" s="200">
        <v>42942</v>
      </c>
      <c r="Q927" t="str">
        <f t="shared" si="56"/>
        <v>OK</v>
      </c>
      <c r="R927" t="str">
        <f t="shared" si="57"/>
        <v>OK</v>
      </c>
      <c r="S927" t="str">
        <f t="shared" si="58"/>
        <v>OK</v>
      </c>
      <c r="T927" t="str">
        <f t="shared" si="59"/>
        <v>OK</v>
      </c>
    </row>
    <row r="928" spans="1:20">
      <c r="A928" s="83" t="s">
        <v>764</v>
      </c>
      <c r="B928" s="194" t="s">
        <v>748</v>
      </c>
      <c r="C928" s="194" t="s">
        <v>753</v>
      </c>
      <c r="D928" s="194" t="s">
        <v>753</v>
      </c>
      <c r="E928" s="194" t="s">
        <v>745</v>
      </c>
      <c r="F928" s="195">
        <v>-1148.7469230720001</v>
      </c>
      <c r="G928" s="194">
        <f>'Drop downs XTRA'!$F928*2</f>
        <v>-2297.4938461440001</v>
      </c>
      <c r="H928" s="196">
        <v>42159</v>
      </c>
      <c r="Q928" t="str">
        <f t="shared" si="56"/>
        <v>OK</v>
      </c>
      <c r="R928" t="str">
        <f t="shared" si="57"/>
        <v>OK</v>
      </c>
      <c r="S928" t="str">
        <f t="shared" si="58"/>
        <v>OK</v>
      </c>
      <c r="T928" t="str">
        <f t="shared" si="59"/>
        <v>OK</v>
      </c>
    </row>
    <row r="929" spans="1:20">
      <c r="A929" s="82" t="s">
        <v>533</v>
      </c>
      <c r="B929" s="197" t="s">
        <v>748</v>
      </c>
      <c r="C929" s="197" t="s">
        <v>753</v>
      </c>
      <c r="D929" s="197" t="s">
        <v>753</v>
      </c>
      <c r="E929" s="197" t="s">
        <v>745</v>
      </c>
      <c r="F929" s="199">
        <v>-2188.62</v>
      </c>
      <c r="G929" s="197">
        <f>'Drop downs XTRA'!$F929*2</f>
        <v>-4377.24</v>
      </c>
      <c r="H929" s="200">
        <v>42539</v>
      </c>
      <c r="Q929" t="str">
        <f t="shared" si="56"/>
        <v>OK</v>
      </c>
      <c r="R929" t="str">
        <f t="shared" si="57"/>
        <v>OK</v>
      </c>
      <c r="S929" t="str">
        <f t="shared" si="58"/>
        <v>OK</v>
      </c>
      <c r="T929" t="str">
        <f t="shared" si="59"/>
        <v>OK</v>
      </c>
    </row>
    <row r="930" spans="1:20">
      <c r="A930" s="83" t="s">
        <v>760</v>
      </c>
      <c r="B930" s="194" t="s">
        <v>744</v>
      </c>
      <c r="C930" s="194" t="s">
        <v>753</v>
      </c>
      <c r="D930" s="194" t="s">
        <v>753</v>
      </c>
      <c r="E930" s="194" t="s">
        <v>745</v>
      </c>
      <c r="F930" s="195">
        <v>-6513.9106725000011</v>
      </c>
      <c r="G930" s="194">
        <f>'Drop downs XTRA'!$F930*2</f>
        <v>-13027.821345000002</v>
      </c>
      <c r="H930" s="196">
        <v>42308</v>
      </c>
      <c r="Q930" t="str">
        <f t="shared" si="56"/>
        <v>OK</v>
      </c>
      <c r="R930" t="str">
        <f t="shared" si="57"/>
        <v>OK</v>
      </c>
      <c r="S930" t="str">
        <f t="shared" si="58"/>
        <v>OK</v>
      </c>
      <c r="T930" t="str">
        <f t="shared" si="59"/>
        <v>OK</v>
      </c>
    </row>
    <row r="931" spans="1:20">
      <c r="A931" s="82" t="s">
        <v>39</v>
      </c>
      <c r="B931" s="197" t="s">
        <v>744</v>
      </c>
      <c r="C931" s="197" t="s">
        <v>753</v>
      </c>
      <c r="D931" s="197" t="s">
        <v>753</v>
      </c>
      <c r="E931" s="197" t="s">
        <v>745</v>
      </c>
      <c r="F931" s="199">
        <v>-2194.8570000000004</v>
      </c>
      <c r="G931" s="197">
        <f>'Drop downs XTRA'!$F931*2</f>
        <v>-4389.7140000000009</v>
      </c>
      <c r="H931" s="200">
        <v>42864</v>
      </c>
      <c r="Q931" t="str">
        <f t="shared" si="56"/>
        <v>OK</v>
      </c>
      <c r="R931" t="str">
        <f t="shared" si="57"/>
        <v>OK</v>
      </c>
      <c r="S931" t="str">
        <f t="shared" si="58"/>
        <v>OK</v>
      </c>
      <c r="T931" t="str">
        <f t="shared" si="59"/>
        <v>OK</v>
      </c>
    </row>
    <row r="932" spans="1:20">
      <c r="A932" s="83" t="s">
        <v>761</v>
      </c>
      <c r="B932" s="194" t="s">
        <v>744</v>
      </c>
      <c r="C932" s="194" t="s">
        <v>753</v>
      </c>
      <c r="D932" s="194" t="s">
        <v>753</v>
      </c>
      <c r="E932" s="194" t="s">
        <v>745</v>
      </c>
      <c r="F932" s="195" t="s">
        <v>770</v>
      </c>
      <c r="G932" s="194">
        <v>-4389.7140000000009</v>
      </c>
      <c r="H932" s="196">
        <v>42425</v>
      </c>
      <c r="Q932" t="str">
        <f t="shared" si="56"/>
        <v>OK</v>
      </c>
      <c r="R932" t="str">
        <f t="shared" si="57"/>
        <v>OK</v>
      </c>
      <c r="S932" t="e">
        <f t="shared" si="58"/>
        <v>#VALUE!</v>
      </c>
      <c r="T932" t="str">
        <f t="shared" si="59"/>
        <v>OK</v>
      </c>
    </row>
    <row r="933" spans="1:20">
      <c r="A933" s="82" t="s">
        <v>309</v>
      </c>
      <c r="B933" s="197" t="s">
        <v>744</v>
      </c>
      <c r="C933" s="197" t="s">
        <v>753</v>
      </c>
      <c r="D933" s="197" t="s">
        <v>753</v>
      </c>
      <c r="E933" s="197" t="s">
        <v>745</v>
      </c>
      <c r="F933" s="199">
        <v>-1561.5250559999997</v>
      </c>
      <c r="G933" s="197">
        <f>'Drop downs XTRA'!$F933*2</f>
        <v>-3123.0501119999994</v>
      </c>
      <c r="H933" s="200">
        <v>42458</v>
      </c>
      <c r="Q933" t="str">
        <f t="shared" si="56"/>
        <v>OK</v>
      </c>
      <c r="R933" t="str">
        <f t="shared" si="57"/>
        <v>OK</v>
      </c>
      <c r="S933" t="str">
        <f t="shared" si="58"/>
        <v>OK</v>
      </c>
      <c r="T933" t="str">
        <f t="shared" si="59"/>
        <v>OK</v>
      </c>
    </row>
    <row r="934" spans="1:20">
      <c r="A934" s="83" t="s">
        <v>601</v>
      </c>
      <c r="B934" s="194" t="s">
        <v>744</v>
      </c>
      <c r="C934" s="194" t="s">
        <v>753</v>
      </c>
      <c r="D934" s="194" t="s">
        <v>753</v>
      </c>
      <c r="E934" s="194" t="s">
        <v>745</v>
      </c>
      <c r="F934" s="195">
        <v>-1463.4067500000001</v>
      </c>
      <c r="G934" s="194">
        <f>'Drop downs XTRA'!$F934*2</f>
        <v>-2926.8135000000002</v>
      </c>
      <c r="H934" s="196">
        <v>42352</v>
      </c>
      <c r="Q934" t="str">
        <f t="shared" si="56"/>
        <v>OK</v>
      </c>
      <c r="R934" t="str">
        <f t="shared" si="57"/>
        <v>OK</v>
      </c>
      <c r="S934" t="str">
        <f t="shared" si="58"/>
        <v>OK</v>
      </c>
      <c r="T934" t="str">
        <f t="shared" si="59"/>
        <v>OK</v>
      </c>
    </row>
    <row r="935" spans="1:20">
      <c r="A935" s="82" t="s">
        <v>762</v>
      </c>
      <c r="B935" s="197" t="s">
        <v>744</v>
      </c>
      <c r="C935" s="197" t="s">
        <v>753</v>
      </c>
      <c r="D935" s="197" t="s">
        <v>753</v>
      </c>
      <c r="E935" s="197" t="s">
        <v>745</v>
      </c>
      <c r="F935" s="199">
        <v>-1436.5440000000001</v>
      </c>
      <c r="G935" s="197">
        <f>'Drop downs XTRA'!$F935*2</f>
        <v>-2873.0880000000002</v>
      </c>
      <c r="H935" s="200">
        <v>42906</v>
      </c>
      <c r="Q935" t="str">
        <f t="shared" si="56"/>
        <v>OK</v>
      </c>
      <c r="R935" t="str">
        <f t="shared" si="57"/>
        <v>OK</v>
      </c>
      <c r="S935" t="str">
        <f t="shared" si="58"/>
        <v>OK</v>
      </c>
      <c r="T935" t="str">
        <f t="shared" si="59"/>
        <v>OK</v>
      </c>
    </row>
    <row r="936" spans="1:20">
      <c r="A936" s="83" t="s">
        <v>763</v>
      </c>
      <c r="B936" s="194" t="s">
        <v>744</v>
      </c>
      <c r="C936" s="194" t="s">
        <v>753</v>
      </c>
      <c r="D936" s="194" t="s">
        <v>753</v>
      </c>
      <c r="E936" s="194" t="s">
        <v>745</v>
      </c>
      <c r="F936" s="195">
        <v>-1708.8132599999999</v>
      </c>
      <c r="G936" s="194">
        <f>'Drop downs XTRA'!$F936*2</f>
        <v>-3417.6265199999998</v>
      </c>
      <c r="H936" s="196">
        <v>42240</v>
      </c>
      <c r="Q936" t="str">
        <f t="shared" si="56"/>
        <v>OK</v>
      </c>
      <c r="R936" t="str">
        <f t="shared" si="57"/>
        <v>OK</v>
      </c>
      <c r="S936" t="str">
        <f t="shared" si="58"/>
        <v>OK</v>
      </c>
      <c r="T936" t="str">
        <f t="shared" si="59"/>
        <v>OK</v>
      </c>
    </row>
    <row r="937" spans="1:20">
      <c r="A937" s="82" t="s">
        <v>764</v>
      </c>
      <c r="B937" s="197" t="s">
        <v>744</v>
      </c>
      <c r="C937" s="197" t="s">
        <v>753</v>
      </c>
      <c r="D937" s="197" t="s">
        <v>753</v>
      </c>
      <c r="E937" s="197" t="s">
        <v>745</v>
      </c>
      <c r="F937" s="199">
        <v>-1276.6933383119999</v>
      </c>
      <c r="G937" s="197">
        <f>'Drop downs XTRA'!$F937*2</f>
        <v>-2553.3866766239998</v>
      </c>
      <c r="H937" s="200">
        <v>42403</v>
      </c>
      <c r="Q937" t="str">
        <f t="shared" si="56"/>
        <v>OK</v>
      </c>
      <c r="R937" t="str">
        <f t="shared" si="57"/>
        <v>OK</v>
      </c>
      <c r="S937" t="str">
        <f t="shared" si="58"/>
        <v>OK</v>
      </c>
      <c r="T937" t="str">
        <f t="shared" si="59"/>
        <v>OK</v>
      </c>
    </row>
    <row r="938" spans="1:20">
      <c r="A938" s="83" t="s">
        <v>533</v>
      </c>
      <c r="B938" s="194" t="s">
        <v>744</v>
      </c>
      <c r="C938" s="194" t="s">
        <v>753</v>
      </c>
      <c r="D938" s="194" t="s">
        <v>753</v>
      </c>
      <c r="E938" s="194" t="s">
        <v>745</v>
      </c>
      <c r="F938" s="195">
        <v>-1438.2359999999999</v>
      </c>
      <c r="G938" s="194">
        <f>'Drop downs XTRA'!$F938*2</f>
        <v>-2876.4719999999998</v>
      </c>
      <c r="H938" s="196">
        <v>42994</v>
      </c>
      <c r="Q938" t="str">
        <f t="shared" si="56"/>
        <v>OK</v>
      </c>
      <c r="R938" t="str">
        <f t="shared" si="57"/>
        <v>OK</v>
      </c>
      <c r="S938" t="str">
        <f t="shared" si="58"/>
        <v>OK</v>
      </c>
      <c r="T938" t="str">
        <f t="shared" si="59"/>
        <v>OK</v>
      </c>
    </row>
    <row r="939" spans="1:20">
      <c r="A939" s="82" t="s">
        <v>729</v>
      </c>
      <c r="B939" s="197" t="s">
        <v>730</v>
      </c>
      <c r="C939" s="197" t="s">
        <v>731</v>
      </c>
      <c r="D939" s="197" t="s">
        <v>755</v>
      </c>
      <c r="E939" s="197" t="s">
        <v>28</v>
      </c>
      <c r="F939" s="199">
        <v>27288.359351426239</v>
      </c>
      <c r="G939" s="197">
        <f>'Drop downs XTRA'!$F939*2</f>
        <v>54576.718702852479</v>
      </c>
      <c r="H939" s="200">
        <v>42026</v>
      </c>
      <c r="Q939" t="str">
        <f t="shared" si="56"/>
        <v>OK</v>
      </c>
      <c r="R939" t="str">
        <f t="shared" si="57"/>
        <v>OK</v>
      </c>
      <c r="S939" t="str">
        <f t="shared" si="58"/>
        <v>OK</v>
      </c>
      <c r="T939" t="str">
        <f t="shared" si="59"/>
        <v>OK</v>
      </c>
    </row>
    <row r="940" spans="1:20">
      <c r="A940" s="83" t="s">
        <v>735</v>
      </c>
      <c r="B940" s="194" t="s">
        <v>730</v>
      </c>
      <c r="C940" s="194" t="s">
        <v>504</v>
      </c>
      <c r="D940" s="194" t="s">
        <v>754</v>
      </c>
      <c r="E940" s="194" t="s">
        <v>28</v>
      </c>
      <c r="F940" s="195">
        <v>3280.6029441312003</v>
      </c>
      <c r="G940" s="194">
        <f>'Drop downs XTRA'!$F940*2</f>
        <v>6561.2058882624005</v>
      </c>
      <c r="H940" s="196">
        <v>42187</v>
      </c>
      <c r="Q940" t="str">
        <f t="shared" si="56"/>
        <v>OK</v>
      </c>
      <c r="R940" t="str">
        <f t="shared" si="57"/>
        <v>OK</v>
      </c>
      <c r="S940" t="str">
        <f t="shared" si="58"/>
        <v>OK</v>
      </c>
      <c r="T940" t="str">
        <f t="shared" si="59"/>
        <v>OK</v>
      </c>
    </row>
    <row r="941" spans="1:20">
      <c r="A941" s="82" t="s">
        <v>741</v>
      </c>
      <c r="B941" s="197" t="s">
        <v>730</v>
      </c>
      <c r="C941" s="197" t="s">
        <v>504</v>
      </c>
      <c r="D941" s="197" t="s">
        <v>754</v>
      </c>
      <c r="E941" s="197" t="s">
        <v>28</v>
      </c>
      <c r="F941" s="199">
        <v>7332.7568095272945</v>
      </c>
      <c r="G941" s="197">
        <f>'Drop downs XTRA'!$F941*2</f>
        <v>14665.513619054589</v>
      </c>
      <c r="H941" s="200">
        <v>42958</v>
      </c>
      <c r="Q941" t="str">
        <f t="shared" si="56"/>
        <v>OK</v>
      </c>
      <c r="R941" t="str">
        <f t="shared" si="57"/>
        <v>OK</v>
      </c>
      <c r="S941" t="str">
        <f t="shared" si="58"/>
        <v>OK</v>
      </c>
      <c r="T941" t="str">
        <f t="shared" si="59"/>
        <v>OK</v>
      </c>
    </row>
    <row r="942" spans="1:20">
      <c r="A942" s="83" t="s">
        <v>746</v>
      </c>
      <c r="B942" s="194" t="s">
        <v>730</v>
      </c>
      <c r="C942" s="194" t="s">
        <v>734</v>
      </c>
      <c r="D942" s="194" t="s">
        <v>494</v>
      </c>
      <c r="E942" s="194" t="s">
        <v>28</v>
      </c>
      <c r="F942" s="195">
        <v>12798.184437514768</v>
      </c>
      <c r="G942" s="194">
        <f>'Drop downs XTRA'!$F942*2</f>
        <v>25596.368875029537</v>
      </c>
      <c r="H942" s="196">
        <v>42878</v>
      </c>
      <c r="Q942" t="str">
        <f t="shared" si="56"/>
        <v>OK</v>
      </c>
      <c r="R942" t="str">
        <f t="shared" si="57"/>
        <v>OK</v>
      </c>
      <c r="S942" t="str">
        <f t="shared" si="58"/>
        <v>OK</v>
      </c>
      <c r="T942" t="str">
        <f t="shared" si="59"/>
        <v>OK</v>
      </c>
    </row>
    <row r="943" spans="1:20">
      <c r="A943" s="82" t="s">
        <v>729</v>
      </c>
      <c r="B943" s="197" t="s">
        <v>738</v>
      </c>
      <c r="C943" s="197" t="s">
        <v>731</v>
      </c>
      <c r="D943" s="197" t="s">
        <v>754</v>
      </c>
      <c r="E943" s="197" t="s">
        <v>28</v>
      </c>
      <c r="F943" s="199">
        <v>20892.058754489994</v>
      </c>
      <c r="G943" s="197">
        <f>'Drop downs XTRA'!$F943*2</f>
        <v>41784.117508979987</v>
      </c>
      <c r="H943" s="200">
        <v>42320</v>
      </c>
      <c r="Q943" t="str">
        <f t="shared" si="56"/>
        <v>OK</v>
      </c>
      <c r="R943" t="str">
        <f t="shared" si="57"/>
        <v>OK</v>
      </c>
      <c r="S943" t="str">
        <f t="shared" si="58"/>
        <v>OK</v>
      </c>
      <c r="T943" t="str">
        <f t="shared" si="59"/>
        <v>OK</v>
      </c>
    </row>
    <row r="944" spans="1:20">
      <c r="A944" s="83" t="s">
        <v>735</v>
      </c>
      <c r="B944" s="194" t="s">
        <v>738</v>
      </c>
      <c r="C944" s="194" t="s">
        <v>731</v>
      </c>
      <c r="D944" s="194" t="s">
        <v>755</v>
      </c>
      <c r="E944" s="194" t="s">
        <v>28</v>
      </c>
      <c r="F944" s="195">
        <v>4467.6696289352394</v>
      </c>
      <c r="G944" s="194">
        <f>'Drop downs XTRA'!$F944*2</f>
        <v>8935.3392578704788</v>
      </c>
      <c r="H944" s="196">
        <v>42217</v>
      </c>
      <c r="Q944" t="str">
        <f t="shared" si="56"/>
        <v>OK</v>
      </c>
      <c r="R944" t="str">
        <f t="shared" si="57"/>
        <v>OK</v>
      </c>
      <c r="S944" t="str">
        <f t="shared" si="58"/>
        <v>OK</v>
      </c>
      <c r="T944" t="str">
        <f t="shared" si="59"/>
        <v>OK</v>
      </c>
    </row>
    <row r="945" spans="1:20">
      <c r="A945" s="82" t="s">
        <v>741</v>
      </c>
      <c r="B945" s="197" t="s">
        <v>738</v>
      </c>
      <c r="C945" s="197" t="s">
        <v>734</v>
      </c>
      <c r="D945" s="197" t="s">
        <v>491</v>
      </c>
      <c r="E945" s="197" t="s">
        <v>28</v>
      </c>
      <c r="F945" s="199">
        <v>8361.9768469248011</v>
      </c>
      <c r="G945" s="197">
        <f>'Drop downs XTRA'!$F945*2</f>
        <v>16723.953693849602</v>
      </c>
      <c r="H945" s="200">
        <v>42514</v>
      </c>
      <c r="Q945" t="str">
        <f t="shared" si="56"/>
        <v>OK</v>
      </c>
      <c r="R945" t="str">
        <f t="shared" si="57"/>
        <v>OK</v>
      </c>
      <c r="S945" t="str">
        <f t="shared" si="58"/>
        <v>OK</v>
      </c>
      <c r="T945" t="str">
        <f t="shared" si="59"/>
        <v>OK</v>
      </c>
    </row>
    <row r="946" spans="1:20">
      <c r="A946" s="83" t="s">
        <v>746</v>
      </c>
      <c r="B946" s="194" t="s">
        <v>738</v>
      </c>
      <c r="C946" s="194" t="s">
        <v>734</v>
      </c>
      <c r="D946" s="194" t="s">
        <v>751</v>
      </c>
      <c r="E946" s="194" t="s">
        <v>28</v>
      </c>
      <c r="F946" s="195">
        <v>12086.478690393786</v>
      </c>
      <c r="G946" s="194">
        <f>'Drop downs XTRA'!$F946*2</f>
        <v>24172.957380787571</v>
      </c>
      <c r="H946" s="196">
        <v>42840</v>
      </c>
      <c r="Q946" t="str">
        <f t="shared" si="56"/>
        <v>OK</v>
      </c>
      <c r="R946" t="str">
        <f t="shared" si="57"/>
        <v>OK</v>
      </c>
      <c r="S946" t="str">
        <f t="shared" si="58"/>
        <v>OK</v>
      </c>
      <c r="T946" t="str">
        <f t="shared" si="59"/>
        <v>OK</v>
      </c>
    </row>
    <row r="947" spans="1:20">
      <c r="A947" s="82" t="s">
        <v>729</v>
      </c>
      <c r="B947" s="197" t="s">
        <v>744</v>
      </c>
      <c r="C947" s="197" t="s">
        <v>504</v>
      </c>
      <c r="D947" s="197" t="s">
        <v>755</v>
      </c>
      <c r="E947" s="197" t="s">
        <v>28</v>
      </c>
      <c r="F947" s="199">
        <v>20586.093465608992</v>
      </c>
      <c r="G947" s="197">
        <f>'Drop downs XTRA'!$F947*2</f>
        <v>41172.186931217984</v>
      </c>
      <c r="H947" s="200">
        <v>42082</v>
      </c>
      <c r="Q947" t="str">
        <f t="shared" si="56"/>
        <v>OK</v>
      </c>
      <c r="R947" t="str">
        <f t="shared" si="57"/>
        <v>OK</v>
      </c>
      <c r="S947" t="str">
        <f t="shared" si="58"/>
        <v>OK</v>
      </c>
      <c r="T947" t="str">
        <f t="shared" si="59"/>
        <v>OK</v>
      </c>
    </row>
    <row r="948" spans="1:20">
      <c r="A948" s="83" t="s">
        <v>735</v>
      </c>
      <c r="B948" s="194" t="s">
        <v>744</v>
      </c>
      <c r="C948" s="194" t="s">
        <v>504</v>
      </c>
      <c r="D948" s="194" t="s">
        <v>751</v>
      </c>
      <c r="E948" s="194" t="s">
        <v>28</v>
      </c>
      <c r="F948" s="195">
        <v>5392.5933220064098</v>
      </c>
      <c r="G948" s="194">
        <f>'Drop downs XTRA'!$F948*2</f>
        <v>10785.18664401282</v>
      </c>
      <c r="H948" s="196">
        <v>42825</v>
      </c>
      <c r="Q948" t="str">
        <f t="shared" si="56"/>
        <v>OK</v>
      </c>
      <c r="R948" t="str">
        <f t="shared" si="57"/>
        <v>OK</v>
      </c>
      <c r="S948" t="str">
        <f t="shared" si="58"/>
        <v>OK</v>
      </c>
      <c r="T948" t="str">
        <f t="shared" si="59"/>
        <v>OK</v>
      </c>
    </row>
    <row r="949" spans="1:20">
      <c r="A949" s="82" t="s">
        <v>741</v>
      </c>
      <c r="B949" s="197" t="s">
        <v>744</v>
      </c>
      <c r="C949" s="197" t="s">
        <v>734</v>
      </c>
      <c r="D949" s="197" t="s">
        <v>491</v>
      </c>
      <c r="E949" s="197" t="s">
        <v>28</v>
      </c>
      <c r="F949" s="199">
        <v>8227.8943910442704</v>
      </c>
      <c r="G949" s="197">
        <f>'Drop downs XTRA'!$F949*2</f>
        <v>16455.788782088541</v>
      </c>
      <c r="H949" s="200">
        <v>42281</v>
      </c>
      <c r="Q949" t="str">
        <f t="shared" si="56"/>
        <v>OK</v>
      </c>
      <c r="R949" t="str">
        <f t="shared" si="57"/>
        <v>OK</v>
      </c>
      <c r="S949" t="str">
        <f t="shared" si="58"/>
        <v>OK</v>
      </c>
      <c r="T949" t="str">
        <f t="shared" si="59"/>
        <v>OK</v>
      </c>
    </row>
    <row r="950" spans="1:20">
      <c r="A950" s="83" t="s">
        <v>746</v>
      </c>
      <c r="B950" s="194" t="s">
        <v>744</v>
      </c>
      <c r="C950" s="194" t="s">
        <v>743</v>
      </c>
      <c r="D950" s="194" t="s">
        <v>752</v>
      </c>
      <c r="E950" s="194" t="s">
        <v>28</v>
      </c>
      <c r="F950" s="195">
        <v>11336.843221335546</v>
      </c>
      <c r="G950" s="194">
        <f>'Drop downs XTRA'!$F950*2</f>
        <v>22673.686442671093</v>
      </c>
      <c r="H950" s="196">
        <v>42228</v>
      </c>
      <c r="Q950" t="str">
        <f t="shared" si="56"/>
        <v>OK</v>
      </c>
      <c r="R950" t="str">
        <f t="shared" si="57"/>
        <v>OK</v>
      </c>
      <c r="S950" t="str">
        <f t="shared" si="58"/>
        <v>OK</v>
      </c>
      <c r="T950" t="str">
        <f t="shared" si="59"/>
        <v>OK</v>
      </c>
    </row>
    <row r="951" spans="1:20">
      <c r="A951" s="82" t="s">
        <v>729</v>
      </c>
      <c r="B951" s="197" t="s">
        <v>748</v>
      </c>
      <c r="C951" s="197" t="s">
        <v>502</v>
      </c>
      <c r="D951" s="197" t="s">
        <v>754</v>
      </c>
      <c r="E951" s="197" t="s">
        <v>28</v>
      </c>
      <c r="F951" s="199">
        <v>11146.356306508493</v>
      </c>
      <c r="G951" s="197">
        <f>'Drop downs XTRA'!$F951*2</f>
        <v>22292.712613016985</v>
      </c>
      <c r="H951" s="200">
        <v>42665</v>
      </c>
      <c r="Q951" t="str">
        <f t="shared" si="56"/>
        <v>OK</v>
      </c>
      <c r="R951" t="str">
        <f t="shared" si="57"/>
        <v>OK</v>
      </c>
      <c r="S951" t="str">
        <f t="shared" si="58"/>
        <v>OK</v>
      </c>
      <c r="T951" t="str">
        <f t="shared" si="59"/>
        <v>OK</v>
      </c>
    </row>
    <row r="952" spans="1:20">
      <c r="A952" s="83" t="s">
        <v>735</v>
      </c>
      <c r="B952" s="194" t="s">
        <v>748</v>
      </c>
      <c r="C952" s="194" t="s">
        <v>734</v>
      </c>
      <c r="D952" s="194" t="s">
        <v>752</v>
      </c>
      <c r="E952" s="194" t="s">
        <v>28</v>
      </c>
      <c r="F952" s="195">
        <v>6205.9558140134113</v>
      </c>
      <c r="G952" s="194">
        <f>'Drop downs XTRA'!$F952*2</f>
        <v>12411.911628026823</v>
      </c>
      <c r="H952" s="196">
        <v>42478</v>
      </c>
      <c r="Q952" t="str">
        <f t="shared" si="56"/>
        <v>OK</v>
      </c>
      <c r="R952" t="str">
        <f t="shared" si="57"/>
        <v>OK</v>
      </c>
      <c r="S952" t="str">
        <f t="shared" si="58"/>
        <v>OK</v>
      </c>
      <c r="T952" t="str">
        <f t="shared" si="59"/>
        <v>OK</v>
      </c>
    </row>
    <row r="953" spans="1:20">
      <c r="A953" s="82" t="s">
        <v>741</v>
      </c>
      <c r="B953" s="197" t="s">
        <v>748</v>
      </c>
      <c r="C953" s="197" t="s">
        <v>731</v>
      </c>
      <c r="D953" s="197" t="s">
        <v>752</v>
      </c>
      <c r="E953" s="197" t="s">
        <v>28</v>
      </c>
      <c r="F953" s="199">
        <v>6504.8649116774386</v>
      </c>
      <c r="G953" s="197">
        <f>'Drop downs XTRA'!$F953*2</f>
        <v>13009.729823354877</v>
      </c>
      <c r="H953" s="200">
        <v>42665</v>
      </c>
      <c r="Q953" t="str">
        <f t="shared" si="56"/>
        <v>OK</v>
      </c>
      <c r="R953" t="str">
        <f t="shared" si="57"/>
        <v>OK</v>
      </c>
      <c r="S953" t="str">
        <f t="shared" si="58"/>
        <v>OK</v>
      </c>
      <c r="T953" t="str">
        <f t="shared" si="59"/>
        <v>OK</v>
      </c>
    </row>
    <row r="954" spans="1:20">
      <c r="A954" s="83" t="s">
        <v>746</v>
      </c>
      <c r="B954" s="194" t="s">
        <v>748</v>
      </c>
      <c r="C954" s="194" t="s">
        <v>743</v>
      </c>
      <c r="D954" s="194" t="s">
        <v>752</v>
      </c>
      <c r="E954" s="194" t="s">
        <v>28</v>
      </c>
      <c r="F954" s="195">
        <v>21596.936238306171</v>
      </c>
      <c r="G954" s="194">
        <f>'Drop downs XTRA'!$F954*2</f>
        <v>43193.872476612341</v>
      </c>
      <c r="H954" s="196">
        <v>42330</v>
      </c>
      <c r="Q954" t="str">
        <f t="shared" si="56"/>
        <v>OK</v>
      </c>
      <c r="R954" t="str">
        <f t="shared" si="57"/>
        <v>OK</v>
      </c>
      <c r="S954" t="str">
        <f t="shared" si="58"/>
        <v>OK</v>
      </c>
      <c r="T954" t="str">
        <f t="shared" si="59"/>
        <v>OK</v>
      </c>
    </row>
    <row r="955" spans="1:20">
      <c r="A955" s="82" t="s">
        <v>729</v>
      </c>
      <c r="B955" s="197" t="s">
        <v>738</v>
      </c>
      <c r="C955" s="197" t="s">
        <v>750</v>
      </c>
      <c r="D955" s="197" t="s">
        <v>752</v>
      </c>
      <c r="E955" s="197" t="s">
        <v>28</v>
      </c>
      <c r="F955" s="199">
        <v>27028.470214745998</v>
      </c>
      <c r="G955" s="197">
        <f>'Drop downs XTRA'!$F955*2</f>
        <v>54056.940429491995</v>
      </c>
      <c r="H955" s="200">
        <v>42382</v>
      </c>
      <c r="Q955" t="str">
        <f t="shared" si="56"/>
        <v>OK</v>
      </c>
      <c r="R955" t="str">
        <f t="shared" si="57"/>
        <v>OK</v>
      </c>
      <c r="S955" t="str">
        <f t="shared" si="58"/>
        <v>OK</v>
      </c>
      <c r="T955" t="str">
        <f t="shared" si="59"/>
        <v>OK</v>
      </c>
    </row>
    <row r="956" spans="1:20">
      <c r="A956" s="83" t="s">
        <v>735</v>
      </c>
      <c r="B956" s="194" t="s">
        <v>738</v>
      </c>
      <c r="C956" s="194" t="s">
        <v>504</v>
      </c>
      <c r="D956" s="194" t="s">
        <v>752</v>
      </c>
      <c r="E956" s="194" t="s">
        <v>28</v>
      </c>
      <c r="F956" s="195">
        <v>4793.4162862279181</v>
      </c>
      <c r="G956" s="194">
        <f>'Drop downs XTRA'!$F956*2</f>
        <v>9586.8325724558363</v>
      </c>
      <c r="H956" s="196">
        <v>42841</v>
      </c>
      <c r="Q956" t="str">
        <f t="shared" si="56"/>
        <v>OK</v>
      </c>
      <c r="R956" t="str">
        <f t="shared" si="57"/>
        <v>OK</v>
      </c>
      <c r="S956" t="str">
        <f t="shared" si="58"/>
        <v>OK</v>
      </c>
      <c r="T956" t="str">
        <f t="shared" si="59"/>
        <v>OK</v>
      </c>
    </row>
    <row r="957" spans="1:20">
      <c r="A957" s="82" t="s">
        <v>741</v>
      </c>
      <c r="B957" s="197" t="s">
        <v>738</v>
      </c>
      <c r="C957" s="197" t="s">
        <v>743</v>
      </c>
      <c r="D957" s="197" t="s">
        <v>751</v>
      </c>
      <c r="E957" s="197" t="s">
        <v>28</v>
      </c>
      <c r="F957" s="199">
        <v>9553.3857794949126</v>
      </c>
      <c r="G957" s="197">
        <f>'Drop downs XTRA'!$F957*2</f>
        <v>19106.771558989825</v>
      </c>
      <c r="H957" s="200">
        <v>42337</v>
      </c>
      <c r="Q957" t="str">
        <f t="shared" si="56"/>
        <v>OK</v>
      </c>
      <c r="R957" t="str">
        <f t="shared" si="57"/>
        <v>OK</v>
      </c>
      <c r="S957" t="str">
        <f t="shared" si="58"/>
        <v>OK</v>
      </c>
      <c r="T957" t="str">
        <f t="shared" si="59"/>
        <v>OK</v>
      </c>
    </row>
    <row r="958" spans="1:20">
      <c r="A958" s="83" t="s">
        <v>746</v>
      </c>
      <c r="B958" s="194" t="s">
        <v>738</v>
      </c>
      <c r="C958" s="194" t="s">
        <v>743</v>
      </c>
      <c r="D958" s="194" t="s">
        <v>755</v>
      </c>
      <c r="E958" s="194" t="s">
        <v>28</v>
      </c>
      <c r="F958" s="195">
        <v>12093.779860506284</v>
      </c>
      <c r="G958" s="194">
        <f>'Drop downs XTRA'!$F958*2</f>
        <v>24187.559721012567</v>
      </c>
      <c r="H958" s="196">
        <v>42455</v>
      </c>
      <c r="Q958" t="str">
        <f t="shared" si="56"/>
        <v>OK</v>
      </c>
      <c r="R958" t="str">
        <f t="shared" si="57"/>
        <v>OK</v>
      </c>
      <c r="S958" t="str">
        <f t="shared" si="58"/>
        <v>OK</v>
      </c>
      <c r="T958" t="str">
        <f t="shared" si="59"/>
        <v>OK</v>
      </c>
    </row>
    <row r="959" spans="1:20">
      <c r="A959" s="82" t="s">
        <v>756</v>
      </c>
      <c r="B959" s="197" t="s">
        <v>730</v>
      </c>
      <c r="C959" s="197" t="s">
        <v>504</v>
      </c>
      <c r="D959" s="197" t="s">
        <v>491</v>
      </c>
      <c r="E959" s="197" t="s">
        <v>740</v>
      </c>
      <c r="F959" s="199">
        <v>-8907.4513285839912</v>
      </c>
      <c r="G959" s="197">
        <f>'Drop downs XTRA'!$F959*2</f>
        <v>-17814.902657167982</v>
      </c>
      <c r="H959" s="200">
        <v>42252</v>
      </c>
      <c r="Q959" t="str">
        <f t="shared" si="56"/>
        <v>OK</v>
      </c>
      <c r="R959" t="str">
        <f t="shared" si="57"/>
        <v>OK</v>
      </c>
      <c r="S959" t="str">
        <f t="shared" si="58"/>
        <v>OK</v>
      </c>
      <c r="T959" t="str">
        <f t="shared" si="59"/>
        <v>OK</v>
      </c>
    </row>
    <row r="960" spans="1:20">
      <c r="A960" s="83" t="s">
        <v>757</v>
      </c>
      <c r="B960" s="194" t="s">
        <v>730</v>
      </c>
      <c r="C960" s="194" t="s">
        <v>734</v>
      </c>
      <c r="D960" s="194" t="s">
        <v>491</v>
      </c>
      <c r="E960" s="194" t="s">
        <v>740</v>
      </c>
      <c r="F960" s="195">
        <v>-2636.2012892962503</v>
      </c>
      <c r="G960" s="194">
        <f>'Drop downs XTRA'!$F960*2</f>
        <v>-5272.4025785925005</v>
      </c>
      <c r="H960" s="196">
        <v>42820</v>
      </c>
      <c r="Q960" t="str">
        <f t="shared" si="56"/>
        <v>OK</v>
      </c>
      <c r="R960" t="str">
        <f t="shared" si="57"/>
        <v>OK</v>
      </c>
      <c r="S960" t="str">
        <f t="shared" si="58"/>
        <v>OK</v>
      </c>
      <c r="T960" t="str">
        <f t="shared" si="59"/>
        <v>OK</v>
      </c>
    </row>
    <row r="961" spans="1:20">
      <c r="A961" s="82" t="s">
        <v>758</v>
      </c>
      <c r="B961" s="197" t="s">
        <v>730</v>
      </c>
      <c r="C961" s="197" t="s">
        <v>750</v>
      </c>
      <c r="D961" s="197" t="s">
        <v>491</v>
      </c>
      <c r="E961" s="197" t="s">
        <v>740</v>
      </c>
      <c r="F961" s="199">
        <v>-3586.2928601702406</v>
      </c>
      <c r="G961" s="197">
        <f>'Drop downs XTRA'!$F961*2</f>
        <v>-7172.5857203404812</v>
      </c>
      <c r="H961" s="200">
        <v>42075</v>
      </c>
      <c r="Q961" t="str">
        <f t="shared" si="56"/>
        <v>OK</v>
      </c>
      <c r="R961" t="str">
        <f t="shared" si="57"/>
        <v>OK</v>
      </c>
      <c r="S961" t="str">
        <f t="shared" si="58"/>
        <v>OK</v>
      </c>
      <c r="T961" t="str">
        <f t="shared" si="59"/>
        <v>OK</v>
      </c>
    </row>
    <row r="962" spans="1:20">
      <c r="A962" s="83" t="s">
        <v>759</v>
      </c>
      <c r="B962" s="194" t="s">
        <v>730</v>
      </c>
      <c r="C962" s="194" t="s">
        <v>743</v>
      </c>
      <c r="D962" s="194" t="s">
        <v>751</v>
      </c>
      <c r="E962" s="194" t="s">
        <v>740</v>
      </c>
      <c r="F962" s="195">
        <v>-3356.8826576181673</v>
      </c>
      <c r="G962" s="194">
        <f>'Drop downs XTRA'!$F962*2</f>
        <v>-6713.7653152363346</v>
      </c>
      <c r="H962" s="196">
        <v>42083</v>
      </c>
      <c r="Q962" t="str">
        <f t="shared" si="56"/>
        <v>OK</v>
      </c>
      <c r="R962" t="str">
        <f t="shared" si="57"/>
        <v>OK</v>
      </c>
      <c r="S962" t="str">
        <f t="shared" si="58"/>
        <v>OK</v>
      </c>
      <c r="T962" t="str">
        <f t="shared" si="59"/>
        <v>OK</v>
      </c>
    </row>
    <row r="963" spans="1:20">
      <c r="A963" s="82" t="s">
        <v>756</v>
      </c>
      <c r="B963" s="197" t="s">
        <v>738</v>
      </c>
      <c r="C963" s="197" t="s">
        <v>743</v>
      </c>
      <c r="D963" s="197" t="s">
        <v>751</v>
      </c>
      <c r="E963" s="197" t="s">
        <v>740</v>
      </c>
      <c r="F963" s="199">
        <v>-8779.9971135764172</v>
      </c>
      <c r="G963" s="197">
        <f>'Drop downs XTRA'!$F963*2</f>
        <v>-17559.994227152834</v>
      </c>
      <c r="H963" s="200">
        <v>42312</v>
      </c>
      <c r="Q963" t="str">
        <f t="shared" si="56"/>
        <v>OK</v>
      </c>
      <c r="R963" t="str">
        <f t="shared" si="57"/>
        <v>OK</v>
      </c>
      <c r="S963" t="str">
        <f t="shared" si="58"/>
        <v>OK</v>
      </c>
      <c r="T963" t="str">
        <f t="shared" si="59"/>
        <v>OK</v>
      </c>
    </row>
    <row r="964" spans="1:20">
      <c r="A964" s="83" t="s">
        <v>757</v>
      </c>
      <c r="B964" s="194" t="s">
        <v>738</v>
      </c>
      <c r="C964" s="194" t="s">
        <v>750</v>
      </c>
      <c r="D964" s="194" t="s">
        <v>755</v>
      </c>
      <c r="E964" s="194" t="s">
        <v>740</v>
      </c>
      <c r="F964" s="195">
        <v>-3117.31796502</v>
      </c>
      <c r="G964" s="194">
        <f>'Drop downs XTRA'!$F964*2</f>
        <v>-6234.6359300399999</v>
      </c>
      <c r="H964" s="196">
        <v>42222</v>
      </c>
      <c r="Q964" t="str">
        <f t="shared" ref="Q964:Q1027" si="60">IF(COUNTA(A964:H964)=8,"OK",$Q$3)</f>
        <v>OK</v>
      </c>
      <c r="R964" t="str">
        <f t="shared" ref="R964:R1027" si="61">IF(AND(D964="Gov",C964="HP"),$R$3,"OK")</f>
        <v>OK</v>
      </c>
      <c r="S964" t="str">
        <f t="shared" ref="S964:S1027" si="62">IF(G964=F964*2,"OK",$S$3)</f>
        <v>OK</v>
      </c>
      <c r="T964" t="str">
        <f t="shared" ref="T964:T1027" si="63">IF(AND(E964="Income",F964&lt;=0),$T$3,"OK")</f>
        <v>OK</v>
      </c>
    </row>
    <row r="965" spans="1:20">
      <c r="A965" s="82" t="s">
        <v>758</v>
      </c>
      <c r="B965" s="197" t="s">
        <v>738</v>
      </c>
      <c r="C965" s="197" t="s">
        <v>731</v>
      </c>
      <c r="D965" s="197" t="s">
        <v>494</v>
      </c>
      <c r="E965" s="197" t="s">
        <v>740</v>
      </c>
      <c r="F965" s="199">
        <v>-4052.9169217152007</v>
      </c>
      <c r="G965" s="197">
        <f>'Drop downs XTRA'!$F965*2</f>
        <v>-8105.8338434304014</v>
      </c>
      <c r="H965" s="200">
        <v>42019</v>
      </c>
      <c r="Q965" t="str">
        <f t="shared" si="60"/>
        <v>OK</v>
      </c>
      <c r="R965" t="str">
        <f t="shared" si="61"/>
        <v>OK</v>
      </c>
      <c r="S965" t="str">
        <f t="shared" si="62"/>
        <v>OK</v>
      </c>
      <c r="T965" t="str">
        <f t="shared" si="63"/>
        <v>OK</v>
      </c>
    </row>
    <row r="966" spans="1:20">
      <c r="A966" s="83" t="s">
        <v>759</v>
      </c>
      <c r="B966" s="194" t="s">
        <v>738</v>
      </c>
      <c r="C966" s="194" t="s">
        <v>743</v>
      </c>
      <c r="D966" s="194" t="s">
        <v>751</v>
      </c>
      <c r="E966" s="194" t="s">
        <v>740</v>
      </c>
      <c r="F966" s="195">
        <v>-3678.2058849802656</v>
      </c>
      <c r="G966" s="194">
        <f>'Drop downs XTRA'!$F966*2</f>
        <v>-7356.4117699605313</v>
      </c>
      <c r="H966" s="196">
        <v>42319</v>
      </c>
      <c r="Q966" t="str">
        <f t="shared" si="60"/>
        <v>OK</v>
      </c>
      <c r="R966" t="str">
        <f t="shared" si="61"/>
        <v>OK</v>
      </c>
      <c r="S966" t="str">
        <f t="shared" si="62"/>
        <v>OK</v>
      </c>
      <c r="T966" t="str">
        <f t="shared" si="63"/>
        <v>OK</v>
      </c>
    </row>
    <row r="967" spans="1:20">
      <c r="A967" s="82" t="s">
        <v>756</v>
      </c>
      <c r="B967" s="197" t="s">
        <v>748</v>
      </c>
      <c r="C967" s="197" t="s">
        <v>743</v>
      </c>
      <c r="D967" s="197" t="s">
        <v>754</v>
      </c>
      <c r="E967" s="197" t="s">
        <v>740</v>
      </c>
      <c r="F967" s="199">
        <v>-9371.3958828846753</v>
      </c>
      <c r="G967" s="197">
        <f>'Drop downs XTRA'!$F967*2</f>
        <v>-18742.791765769351</v>
      </c>
      <c r="H967" s="200">
        <v>42773</v>
      </c>
      <c r="Q967" t="str">
        <f t="shared" si="60"/>
        <v>OK</v>
      </c>
      <c r="R967" t="str">
        <f t="shared" si="61"/>
        <v>OK</v>
      </c>
      <c r="S967" t="str">
        <f t="shared" si="62"/>
        <v>OK</v>
      </c>
      <c r="T967" t="str">
        <f t="shared" si="63"/>
        <v>OK</v>
      </c>
    </row>
    <row r="968" spans="1:20">
      <c r="A968" s="83" t="s">
        <v>757</v>
      </c>
      <c r="B968" s="194" t="s">
        <v>748</v>
      </c>
      <c r="C968" s="194" t="s">
        <v>734</v>
      </c>
      <c r="D968" s="194" t="s">
        <v>752</v>
      </c>
      <c r="E968" s="194" t="s">
        <v>740</v>
      </c>
      <c r="F968" s="195">
        <v>-2964.1302893531247</v>
      </c>
      <c r="G968" s="194">
        <f>'Drop downs XTRA'!$F968*2</f>
        <v>-5928.2605787062494</v>
      </c>
      <c r="H968" s="196">
        <v>42762</v>
      </c>
      <c r="Q968" t="str">
        <f t="shared" si="60"/>
        <v>OK</v>
      </c>
      <c r="R968" t="str">
        <f t="shared" si="61"/>
        <v>OK</v>
      </c>
      <c r="S968" t="str">
        <f t="shared" si="62"/>
        <v>OK</v>
      </c>
      <c r="T968" t="str">
        <f t="shared" si="63"/>
        <v>OK</v>
      </c>
    </row>
    <row r="969" spans="1:20">
      <c r="A969" s="82" t="s">
        <v>758</v>
      </c>
      <c r="B969" s="197" t="s">
        <v>748</v>
      </c>
      <c r="C969" s="197" t="s">
        <v>504</v>
      </c>
      <c r="D969" s="197" t="s">
        <v>494</v>
      </c>
      <c r="E969" s="197" t="s">
        <v>740</v>
      </c>
      <c r="F969" s="199">
        <v>-4341.7410839285776</v>
      </c>
      <c r="G969" s="197">
        <f>'Drop downs XTRA'!$F969*2</f>
        <v>-8683.4821678571552</v>
      </c>
      <c r="H969" s="200">
        <v>42297</v>
      </c>
      <c r="Q969" t="str">
        <f t="shared" si="60"/>
        <v>OK</v>
      </c>
      <c r="R969" t="str">
        <f t="shared" si="61"/>
        <v>OK</v>
      </c>
      <c r="S969" t="str">
        <f t="shared" si="62"/>
        <v>OK</v>
      </c>
      <c r="T969" t="str">
        <f t="shared" si="63"/>
        <v>OK</v>
      </c>
    </row>
    <row r="970" spans="1:20">
      <c r="A970" s="83" t="s">
        <v>759</v>
      </c>
      <c r="B970" s="194" t="s">
        <v>748</v>
      </c>
      <c r="C970" s="194" t="s">
        <v>731</v>
      </c>
      <c r="D970" s="194" t="s">
        <v>754</v>
      </c>
      <c r="E970" s="194" t="s">
        <v>740</v>
      </c>
      <c r="F970" s="195">
        <v>-2317.3535757238287</v>
      </c>
      <c r="G970" s="194">
        <f>'Drop downs XTRA'!$F970*2</f>
        <v>-4634.7071514476575</v>
      </c>
      <c r="H970" s="196">
        <v>42677</v>
      </c>
      <c r="Q970" t="str">
        <f t="shared" si="60"/>
        <v>OK</v>
      </c>
      <c r="R970" t="str">
        <f t="shared" si="61"/>
        <v>OK</v>
      </c>
      <c r="S970" t="str">
        <f t="shared" si="62"/>
        <v>OK</v>
      </c>
      <c r="T970" t="str">
        <f t="shared" si="63"/>
        <v>OK</v>
      </c>
    </row>
    <row r="971" spans="1:20">
      <c r="A971" s="82" t="s">
        <v>756</v>
      </c>
      <c r="B971" s="197" t="s">
        <v>744</v>
      </c>
      <c r="C971" s="197" t="s">
        <v>731</v>
      </c>
      <c r="D971" s="197" t="s">
        <v>752</v>
      </c>
      <c r="E971" s="197" t="s">
        <v>740</v>
      </c>
      <c r="F971" s="199">
        <v>-9136.2678453446406</v>
      </c>
      <c r="G971" s="197">
        <f>'Drop downs XTRA'!$F971*2</f>
        <v>-18272.535690689281</v>
      </c>
      <c r="H971" s="200">
        <v>42952</v>
      </c>
      <c r="Q971" t="str">
        <f t="shared" si="60"/>
        <v>OK</v>
      </c>
      <c r="R971" t="str">
        <f t="shared" si="61"/>
        <v>OK</v>
      </c>
      <c r="S971" t="str">
        <f t="shared" si="62"/>
        <v>OK</v>
      </c>
      <c r="T971" t="str">
        <f t="shared" si="63"/>
        <v>OK</v>
      </c>
    </row>
    <row r="972" spans="1:20">
      <c r="A972" s="83" t="s">
        <v>757</v>
      </c>
      <c r="B972" s="194" t="s">
        <v>744</v>
      </c>
      <c r="C972" s="194" t="s">
        <v>502</v>
      </c>
      <c r="D972" s="194" t="s">
        <v>755</v>
      </c>
      <c r="E972" s="194" t="s">
        <v>740</v>
      </c>
      <c r="F972" s="195">
        <v>-3158.5159998000004</v>
      </c>
      <c r="G972" s="194">
        <f>'Drop downs XTRA'!$F972*2</f>
        <v>-6317.0319996000007</v>
      </c>
      <c r="H972" s="196">
        <v>42218</v>
      </c>
      <c r="Q972" t="str">
        <f t="shared" si="60"/>
        <v>OK</v>
      </c>
      <c r="R972" t="str">
        <f t="shared" si="61"/>
        <v>OK</v>
      </c>
      <c r="S972" t="str">
        <f t="shared" si="62"/>
        <v>OK</v>
      </c>
      <c r="T972" t="str">
        <f t="shared" si="63"/>
        <v>OK</v>
      </c>
    </row>
    <row r="973" spans="1:20">
      <c r="A973" s="82" t="s">
        <v>758</v>
      </c>
      <c r="B973" s="197" t="s">
        <v>744</v>
      </c>
      <c r="C973" s="197" t="s">
        <v>743</v>
      </c>
      <c r="D973" s="197" t="s">
        <v>755</v>
      </c>
      <c r="E973" s="197" t="s">
        <v>740</v>
      </c>
      <c r="F973" s="199">
        <v>-4527.2086870993917</v>
      </c>
      <c r="G973" s="197">
        <f>'Drop downs XTRA'!$F973*2</f>
        <v>-9054.4173741987834</v>
      </c>
      <c r="H973" s="200">
        <v>42499</v>
      </c>
      <c r="Q973" t="str">
        <f t="shared" si="60"/>
        <v>OK</v>
      </c>
      <c r="R973" t="str">
        <f t="shared" si="61"/>
        <v>OK</v>
      </c>
      <c r="S973" t="str">
        <f t="shared" si="62"/>
        <v>OK</v>
      </c>
      <c r="T973" t="str">
        <f t="shared" si="63"/>
        <v>OK</v>
      </c>
    </row>
    <row r="974" spans="1:20">
      <c r="A974" s="83" t="s">
        <v>759</v>
      </c>
      <c r="B974" s="194" t="s">
        <v>744</v>
      </c>
      <c r="C974" s="194" t="s">
        <v>731</v>
      </c>
      <c r="D974" s="194" t="s">
        <v>752</v>
      </c>
      <c r="E974" s="194" t="s">
        <v>740</v>
      </c>
      <c r="F974" s="195">
        <v>-2915.0666691497186</v>
      </c>
      <c r="G974" s="194">
        <f>'Drop downs XTRA'!$F974*2</f>
        <v>-5830.1333382994371</v>
      </c>
      <c r="H974" s="196">
        <v>42649</v>
      </c>
      <c r="Q974" t="str">
        <f t="shared" si="60"/>
        <v>OK</v>
      </c>
      <c r="R974" t="str">
        <f t="shared" si="61"/>
        <v>OK</v>
      </c>
      <c r="S974" t="str">
        <f t="shared" si="62"/>
        <v>OK</v>
      </c>
      <c r="T974" t="str">
        <f t="shared" si="63"/>
        <v>OK</v>
      </c>
    </row>
    <row r="975" spans="1:20">
      <c r="A975" s="82" t="s">
        <v>756</v>
      </c>
      <c r="B975" s="197" t="s">
        <v>738</v>
      </c>
      <c r="C975" s="197" t="s">
        <v>504</v>
      </c>
      <c r="D975" s="197" t="s">
        <v>494</v>
      </c>
      <c r="E975" s="197" t="s">
        <v>740</v>
      </c>
      <c r="F975" s="199">
        <v>-8120.8956473349135</v>
      </c>
      <c r="G975" s="197">
        <f>'Drop downs XTRA'!$F975*2</f>
        <v>-16241.791294669827</v>
      </c>
      <c r="H975" s="200">
        <v>42438</v>
      </c>
      <c r="Q975" t="str">
        <f t="shared" si="60"/>
        <v>OK</v>
      </c>
      <c r="R975" t="str">
        <f t="shared" si="61"/>
        <v>OK</v>
      </c>
      <c r="S975" t="str">
        <f t="shared" si="62"/>
        <v>OK</v>
      </c>
      <c r="T975" t="str">
        <f t="shared" si="63"/>
        <v>OK</v>
      </c>
    </row>
    <row r="976" spans="1:20">
      <c r="A976" s="83" t="s">
        <v>757</v>
      </c>
      <c r="B976" s="194" t="s">
        <v>738</v>
      </c>
      <c r="C976" s="194" t="s">
        <v>502</v>
      </c>
      <c r="D976" s="194" t="s">
        <v>491</v>
      </c>
      <c r="E976" s="194" t="s">
        <v>740</v>
      </c>
      <c r="F976" s="195">
        <v>-2219.8360599600001</v>
      </c>
      <c r="G976" s="194">
        <f>'Drop downs XTRA'!$F976*2</f>
        <v>-4439.6721199200001</v>
      </c>
      <c r="H976" s="196">
        <v>42740</v>
      </c>
      <c r="Q976" t="str">
        <f t="shared" si="60"/>
        <v>OK</v>
      </c>
      <c r="R976" t="str">
        <f t="shared" si="61"/>
        <v>OK</v>
      </c>
      <c r="S976" t="str">
        <f t="shared" si="62"/>
        <v>OK</v>
      </c>
      <c r="T976" t="str">
        <f t="shared" si="63"/>
        <v>OK</v>
      </c>
    </row>
    <row r="977" spans="1:20">
      <c r="A977" s="82" t="s">
        <v>758</v>
      </c>
      <c r="B977" s="197" t="s">
        <v>738</v>
      </c>
      <c r="C977" s="197" t="s">
        <v>743</v>
      </c>
      <c r="D977" s="197" t="s">
        <v>754</v>
      </c>
      <c r="E977" s="197" t="s">
        <v>740</v>
      </c>
      <c r="F977" s="199">
        <v>-4803.4570924032005</v>
      </c>
      <c r="G977" s="197">
        <f>'Drop downs XTRA'!$F977*2</f>
        <v>-9606.914184806401</v>
      </c>
      <c r="H977" s="200">
        <v>42099</v>
      </c>
      <c r="Q977" t="str">
        <f t="shared" si="60"/>
        <v>OK</v>
      </c>
      <c r="R977" t="str">
        <f t="shared" si="61"/>
        <v>OK</v>
      </c>
      <c r="S977" t="str">
        <f t="shared" si="62"/>
        <v>OK</v>
      </c>
      <c r="T977" t="str">
        <f t="shared" si="63"/>
        <v>OK</v>
      </c>
    </row>
    <row r="978" spans="1:20">
      <c r="A978" s="83" t="s">
        <v>759</v>
      </c>
      <c r="B978" s="194" t="s">
        <v>738</v>
      </c>
      <c r="C978" s="194" t="s">
        <v>750</v>
      </c>
      <c r="D978" s="194" t="s">
        <v>491</v>
      </c>
      <c r="E978" s="194" t="s">
        <v>740</v>
      </c>
      <c r="F978" s="195">
        <v>-4436.4335804212851</v>
      </c>
      <c r="G978" s="194">
        <f>'Drop downs XTRA'!$F978*2</f>
        <v>-8872.8671608425702</v>
      </c>
      <c r="H978" s="196">
        <v>42212</v>
      </c>
      <c r="Q978" t="str">
        <f t="shared" si="60"/>
        <v>OK</v>
      </c>
      <c r="R978" t="str">
        <f t="shared" si="61"/>
        <v>OK</v>
      </c>
      <c r="S978" t="str">
        <f t="shared" si="62"/>
        <v>OK</v>
      </c>
      <c r="T978" t="str">
        <f t="shared" si="63"/>
        <v>OK</v>
      </c>
    </row>
    <row r="979" spans="1:20">
      <c r="A979" s="82" t="s">
        <v>760</v>
      </c>
      <c r="B979" s="197" t="s">
        <v>738</v>
      </c>
      <c r="C979" s="197" t="s">
        <v>753</v>
      </c>
      <c r="D979" s="197" t="s">
        <v>753</v>
      </c>
      <c r="E979" s="197" t="s">
        <v>745</v>
      </c>
      <c r="F979" s="199">
        <v>-6262.7591980800034</v>
      </c>
      <c r="G979" s="197">
        <f>'Drop downs XTRA'!$F979*2</f>
        <v>-12525.518396160007</v>
      </c>
      <c r="H979" s="200">
        <v>42811</v>
      </c>
      <c r="Q979" t="str">
        <f t="shared" si="60"/>
        <v>OK</v>
      </c>
      <c r="R979" t="str">
        <f t="shared" si="61"/>
        <v>OK</v>
      </c>
      <c r="S979" t="str">
        <f t="shared" si="62"/>
        <v>OK</v>
      </c>
      <c r="T979" t="str">
        <f t="shared" si="63"/>
        <v>OK</v>
      </c>
    </row>
    <row r="980" spans="1:20">
      <c r="A980" s="83" t="s">
        <v>39</v>
      </c>
      <c r="B980" s="194" t="s">
        <v>738</v>
      </c>
      <c r="C980" s="194" t="s">
        <v>753</v>
      </c>
      <c r="D980" s="194" t="s">
        <v>753</v>
      </c>
      <c r="E980" s="194" t="s">
        <v>745</v>
      </c>
      <c r="F980" s="195">
        <v>-2419.8298425000003</v>
      </c>
      <c r="G980" s="194">
        <f>'Drop downs XTRA'!$F980*2</f>
        <v>-4839.6596850000005</v>
      </c>
      <c r="H980" s="196">
        <v>42180</v>
      </c>
      <c r="Q980" t="str">
        <f t="shared" si="60"/>
        <v>OK</v>
      </c>
      <c r="R980" t="str">
        <f t="shared" si="61"/>
        <v>OK</v>
      </c>
      <c r="S980" t="str">
        <f t="shared" si="62"/>
        <v>OK</v>
      </c>
      <c r="T980" t="str">
        <f t="shared" si="63"/>
        <v>OK</v>
      </c>
    </row>
    <row r="981" spans="1:20">
      <c r="A981" s="82" t="s">
        <v>761</v>
      </c>
      <c r="B981" s="197" t="s">
        <v>738</v>
      </c>
      <c r="C981" s="197" t="s">
        <v>753</v>
      </c>
      <c r="D981" s="197" t="s">
        <v>753</v>
      </c>
      <c r="E981" s="197" t="s">
        <v>745</v>
      </c>
      <c r="F981" s="199">
        <v>-751.06483200000025</v>
      </c>
      <c r="G981" s="197">
        <f>'Drop downs XTRA'!$F981*2</f>
        <v>-1502.1296640000005</v>
      </c>
      <c r="H981" s="200">
        <v>42050</v>
      </c>
      <c r="Q981" t="str">
        <f t="shared" si="60"/>
        <v>OK</v>
      </c>
      <c r="R981" t="str">
        <f t="shared" si="61"/>
        <v>OK</v>
      </c>
      <c r="S981" t="str">
        <f t="shared" si="62"/>
        <v>OK</v>
      </c>
      <c r="T981" t="str">
        <f t="shared" si="63"/>
        <v>OK</v>
      </c>
    </row>
    <row r="982" spans="1:20">
      <c r="A982" s="83" t="s">
        <v>309</v>
      </c>
      <c r="B982" s="194" t="s">
        <v>738</v>
      </c>
      <c r="C982" s="194" t="s">
        <v>753</v>
      </c>
      <c r="D982" s="194" t="s">
        <v>753</v>
      </c>
      <c r="E982" s="194" t="s">
        <v>745</v>
      </c>
      <c r="F982" s="195">
        <v>-1318.3321528107354</v>
      </c>
      <c r="G982" s="194">
        <f>'Drop downs XTRA'!$F982*2</f>
        <v>-2636.6643056214707</v>
      </c>
      <c r="H982" s="196">
        <v>42432</v>
      </c>
      <c r="Q982" t="str">
        <f t="shared" si="60"/>
        <v>OK</v>
      </c>
      <c r="R982" t="str">
        <f t="shared" si="61"/>
        <v>OK</v>
      </c>
      <c r="S982" t="str">
        <f t="shared" si="62"/>
        <v>OK</v>
      </c>
      <c r="T982" t="str">
        <f t="shared" si="63"/>
        <v>OK</v>
      </c>
    </row>
    <row r="983" spans="1:20">
      <c r="A983" s="82" t="s">
        <v>601</v>
      </c>
      <c r="B983" s="197" t="s">
        <v>738</v>
      </c>
      <c r="C983" s="197" t="s">
        <v>753</v>
      </c>
      <c r="D983" s="197" t="s">
        <v>753</v>
      </c>
      <c r="E983" s="197" t="s">
        <v>745</v>
      </c>
      <c r="F983" s="199">
        <v>-710.47368000000006</v>
      </c>
      <c r="G983" s="197">
        <f>'Drop downs XTRA'!$F983*2</f>
        <v>-1420.9473600000001</v>
      </c>
      <c r="H983" s="200">
        <v>42469</v>
      </c>
      <c r="Q983" t="str">
        <f t="shared" si="60"/>
        <v>OK</v>
      </c>
      <c r="R983" t="str">
        <f t="shared" si="61"/>
        <v>OK</v>
      </c>
      <c r="S983" t="str">
        <f t="shared" si="62"/>
        <v>OK</v>
      </c>
      <c r="T983" t="str">
        <f t="shared" si="63"/>
        <v>OK</v>
      </c>
    </row>
    <row r="984" spans="1:20">
      <c r="A984" s="83" t="s">
        <v>762</v>
      </c>
      <c r="B984" s="194" t="s">
        <v>738</v>
      </c>
      <c r="C984" s="194" t="s">
        <v>753</v>
      </c>
      <c r="D984" s="194" t="s">
        <v>753</v>
      </c>
      <c r="E984" s="194" t="s">
        <v>745</v>
      </c>
      <c r="F984" s="195">
        <v>-1447.8912</v>
      </c>
      <c r="G984" s="194">
        <f>'Drop downs XTRA'!$F984*2</f>
        <v>-2895.7824000000001</v>
      </c>
      <c r="H984" s="196">
        <v>42250</v>
      </c>
      <c r="Q984" t="str">
        <f t="shared" si="60"/>
        <v>OK</v>
      </c>
      <c r="R984" t="str">
        <f t="shared" si="61"/>
        <v>OK</v>
      </c>
      <c r="S984" t="str">
        <f t="shared" si="62"/>
        <v>OK</v>
      </c>
      <c r="T984" t="str">
        <f t="shared" si="63"/>
        <v>OK</v>
      </c>
    </row>
    <row r="985" spans="1:20">
      <c r="A985" s="82" t="s">
        <v>763</v>
      </c>
      <c r="B985" s="197" t="s">
        <v>738</v>
      </c>
      <c r="C985" s="197" t="s">
        <v>753</v>
      </c>
      <c r="D985" s="197" t="s">
        <v>753</v>
      </c>
      <c r="E985" s="197" t="s">
        <v>745</v>
      </c>
      <c r="F985" s="199">
        <v>-1102.038082992</v>
      </c>
      <c r="G985" s="197">
        <f>'Drop downs XTRA'!$F985*2</f>
        <v>-2204.076165984</v>
      </c>
      <c r="H985" s="200">
        <v>42184</v>
      </c>
      <c r="Q985" t="str">
        <f t="shared" si="60"/>
        <v>OK</v>
      </c>
      <c r="R985" t="str">
        <f t="shared" si="61"/>
        <v>OK</v>
      </c>
      <c r="S985" t="str">
        <f t="shared" si="62"/>
        <v>OK</v>
      </c>
      <c r="T985" t="str">
        <f t="shared" si="63"/>
        <v>OK</v>
      </c>
    </row>
    <row r="986" spans="1:20">
      <c r="A986" s="83" t="s">
        <v>764</v>
      </c>
      <c r="B986" s="194" t="s">
        <v>738</v>
      </c>
      <c r="C986" s="194" t="s">
        <v>753</v>
      </c>
      <c r="D986" s="194" t="s">
        <v>753</v>
      </c>
      <c r="E986" s="194" t="s">
        <v>745</v>
      </c>
      <c r="F986" s="195">
        <v>-1080.0718508123068</v>
      </c>
      <c r="G986" s="194">
        <f>'Drop downs XTRA'!$F986*2</f>
        <v>-2160.1437016246136</v>
      </c>
      <c r="H986" s="196">
        <v>42368</v>
      </c>
      <c r="Q986" t="str">
        <f t="shared" si="60"/>
        <v>OK</v>
      </c>
      <c r="R986" t="str">
        <f t="shared" si="61"/>
        <v>OK</v>
      </c>
      <c r="S986" t="str">
        <f t="shared" si="62"/>
        <v>OK</v>
      </c>
      <c r="T986" t="str">
        <f t="shared" si="63"/>
        <v>OK</v>
      </c>
    </row>
    <row r="987" spans="1:20">
      <c r="A987" s="82" t="s">
        <v>533</v>
      </c>
      <c r="B987" s="197" t="s">
        <v>738</v>
      </c>
      <c r="C987" s="197" t="s">
        <v>753</v>
      </c>
      <c r="D987" s="197" t="s">
        <v>753</v>
      </c>
      <c r="E987" s="197" t="s">
        <v>745</v>
      </c>
      <c r="F987" s="199">
        <v>-1786.2474239999999</v>
      </c>
      <c r="G987" s="197">
        <f>'Drop downs XTRA'!$F987*2</f>
        <v>-3572.4948479999998</v>
      </c>
      <c r="H987" s="200">
        <v>42731</v>
      </c>
      <c r="Q987" t="str">
        <f t="shared" si="60"/>
        <v>OK</v>
      </c>
      <c r="R987" t="str">
        <f t="shared" si="61"/>
        <v>OK</v>
      </c>
      <c r="S987" t="str">
        <f t="shared" si="62"/>
        <v>OK</v>
      </c>
      <c r="T987" t="str">
        <f t="shared" si="63"/>
        <v>OK</v>
      </c>
    </row>
    <row r="988" spans="1:20">
      <c r="A988" s="83" t="s">
        <v>760</v>
      </c>
      <c r="B988" s="194" t="s">
        <v>730</v>
      </c>
      <c r="C988" s="194" t="s">
        <v>753</v>
      </c>
      <c r="D988" s="194" t="s">
        <v>753</v>
      </c>
      <c r="E988" s="194" t="s">
        <v>745</v>
      </c>
      <c r="F988" s="195">
        <v>-5233.7856186000026</v>
      </c>
      <c r="G988" s="194">
        <f>'Drop downs XTRA'!$F988*2</f>
        <v>-10467.571237200005</v>
      </c>
      <c r="H988" s="196">
        <v>42914</v>
      </c>
      <c r="Q988" t="str">
        <f t="shared" si="60"/>
        <v>OK</v>
      </c>
      <c r="R988" t="str">
        <f t="shared" si="61"/>
        <v>OK</v>
      </c>
      <c r="S988" t="str">
        <f t="shared" si="62"/>
        <v>OK</v>
      </c>
      <c r="T988" t="str">
        <f t="shared" si="63"/>
        <v>OK</v>
      </c>
    </row>
    <row r="989" spans="1:20">
      <c r="A989" s="82" t="s">
        <v>39</v>
      </c>
      <c r="B989" s="197" t="s">
        <v>730</v>
      </c>
      <c r="C989" s="197" t="s">
        <v>753</v>
      </c>
      <c r="D989" s="197" t="s">
        <v>753</v>
      </c>
      <c r="E989" s="197" t="s">
        <v>745</v>
      </c>
      <c r="F989" s="199">
        <v>-2867.9464800000001</v>
      </c>
      <c r="G989" s="197">
        <f>'Drop downs XTRA'!$F989*2</f>
        <v>-5735.8929600000001</v>
      </c>
      <c r="H989" s="200">
        <v>42164</v>
      </c>
      <c r="Q989" t="str">
        <f t="shared" si="60"/>
        <v>OK</v>
      </c>
      <c r="R989" t="str">
        <f t="shared" si="61"/>
        <v>OK</v>
      </c>
      <c r="S989" t="str">
        <f t="shared" si="62"/>
        <v>OK</v>
      </c>
      <c r="T989" t="str">
        <f t="shared" si="63"/>
        <v>OK</v>
      </c>
    </row>
    <row r="990" spans="1:20">
      <c r="A990" s="83" t="s">
        <v>761</v>
      </c>
      <c r="B990" s="194" t="s">
        <v>730</v>
      </c>
      <c r="C990" s="194" t="s">
        <v>753</v>
      </c>
      <c r="D990" s="194" t="s">
        <v>753</v>
      </c>
      <c r="E990" s="194" t="s">
        <v>745</v>
      </c>
      <c r="F990" s="195">
        <v>-565.52774399999998</v>
      </c>
      <c r="G990" s="194">
        <f>'Drop downs XTRA'!$F990*2</f>
        <v>-1131.055488</v>
      </c>
      <c r="H990" s="196">
        <v>42355</v>
      </c>
      <c r="Q990" t="str">
        <f t="shared" si="60"/>
        <v>OK</v>
      </c>
      <c r="R990" t="str">
        <f t="shared" si="61"/>
        <v>OK</v>
      </c>
      <c r="S990" t="str">
        <f t="shared" si="62"/>
        <v>OK</v>
      </c>
      <c r="T990" t="str">
        <f t="shared" si="63"/>
        <v>OK</v>
      </c>
    </row>
    <row r="991" spans="1:20">
      <c r="A991" s="82" t="s">
        <v>309</v>
      </c>
      <c r="B991" s="197" t="s">
        <v>730</v>
      </c>
      <c r="C991" s="197" t="s">
        <v>753</v>
      </c>
      <c r="D991" s="197" t="s">
        <v>753</v>
      </c>
      <c r="E991" s="197" t="s">
        <v>745</v>
      </c>
      <c r="F991" s="199">
        <v>-1614.9198137355349</v>
      </c>
      <c r="G991" s="197">
        <f>'Drop downs XTRA'!$F991*2</f>
        <v>-3229.8396274710699</v>
      </c>
      <c r="H991" s="200">
        <v>42841</v>
      </c>
      <c r="Q991" t="str">
        <f t="shared" si="60"/>
        <v>OK</v>
      </c>
      <c r="R991" t="str">
        <f t="shared" si="61"/>
        <v>OK</v>
      </c>
      <c r="S991" t="str">
        <f t="shared" si="62"/>
        <v>OK</v>
      </c>
      <c r="T991" t="str">
        <f t="shared" si="63"/>
        <v>OK</v>
      </c>
    </row>
    <row r="992" spans="1:20">
      <c r="A992" s="83" t="s">
        <v>601</v>
      </c>
      <c r="B992" s="194" t="s">
        <v>730</v>
      </c>
      <c r="C992" s="194" t="s">
        <v>753</v>
      </c>
      <c r="D992" s="194" t="s">
        <v>753</v>
      </c>
      <c r="E992" s="194" t="s">
        <v>745</v>
      </c>
      <c r="F992" s="195">
        <v>-848.80240200000037</v>
      </c>
      <c r="G992" s="194">
        <f>'Drop downs XTRA'!$F992*2</f>
        <v>-1697.6048040000007</v>
      </c>
      <c r="H992" s="196">
        <v>42111</v>
      </c>
      <c r="Q992" t="str">
        <f t="shared" si="60"/>
        <v>OK</v>
      </c>
      <c r="R992" t="str">
        <f t="shared" si="61"/>
        <v>OK</v>
      </c>
      <c r="S992" t="str">
        <f t="shared" si="62"/>
        <v>OK</v>
      </c>
      <c r="T992" t="str">
        <f t="shared" si="63"/>
        <v>OK</v>
      </c>
    </row>
    <row r="993" spans="1:20">
      <c r="A993" s="82" t="s">
        <v>762</v>
      </c>
      <c r="B993" s="197" t="s">
        <v>730</v>
      </c>
      <c r="C993" s="197" t="s">
        <v>753</v>
      </c>
      <c r="D993" s="197" t="s">
        <v>753</v>
      </c>
      <c r="E993" s="197" t="s">
        <v>745</v>
      </c>
      <c r="F993" s="199">
        <v>-1091.1129600000002</v>
      </c>
      <c r="G993" s="197">
        <f>'Drop downs XTRA'!$F993*2</f>
        <v>-2182.2259200000003</v>
      </c>
      <c r="H993" s="200">
        <v>42873</v>
      </c>
      <c r="Q993" t="str">
        <f t="shared" si="60"/>
        <v>OK</v>
      </c>
      <c r="R993" t="str">
        <f t="shared" si="61"/>
        <v>OK</v>
      </c>
      <c r="S993" t="str">
        <f t="shared" si="62"/>
        <v>OK</v>
      </c>
      <c r="T993" t="str">
        <f t="shared" si="63"/>
        <v>OK</v>
      </c>
    </row>
    <row r="994" spans="1:20">
      <c r="A994" s="83" t="s">
        <v>763</v>
      </c>
      <c r="B994" s="194" t="s">
        <v>730</v>
      </c>
      <c r="C994" s="194" t="s">
        <v>753</v>
      </c>
      <c r="D994" s="194" t="s">
        <v>753</v>
      </c>
      <c r="E994" s="194" t="s">
        <v>745</v>
      </c>
      <c r="F994" s="195">
        <v>-1247.33323008</v>
      </c>
      <c r="G994" s="194">
        <f>'Drop downs XTRA'!$F994*2</f>
        <v>-2494.66646016</v>
      </c>
      <c r="H994" s="196">
        <v>42978</v>
      </c>
      <c r="Q994" t="str">
        <f t="shared" si="60"/>
        <v>OK</v>
      </c>
      <c r="R994" t="str">
        <f t="shared" si="61"/>
        <v>OK</v>
      </c>
      <c r="S994" t="str">
        <f t="shared" si="62"/>
        <v>OK</v>
      </c>
      <c r="T994" t="str">
        <f t="shared" si="63"/>
        <v>OK</v>
      </c>
    </row>
    <row r="995" spans="1:20">
      <c r="A995" s="82" t="s">
        <v>764</v>
      </c>
      <c r="B995" s="197" t="s">
        <v>730</v>
      </c>
      <c r="C995" s="197" t="s">
        <v>753</v>
      </c>
      <c r="D995" s="197" t="s">
        <v>753</v>
      </c>
      <c r="E995" s="197" t="s">
        <v>745</v>
      </c>
      <c r="F995" s="199">
        <v>-2044.5713948254236</v>
      </c>
      <c r="G995" s="197">
        <f>'Drop downs XTRA'!$F995*2</f>
        <v>-4089.1427896508471</v>
      </c>
      <c r="H995" s="200">
        <v>42397</v>
      </c>
      <c r="Q995" t="str">
        <f t="shared" si="60"/>
        <v>OK</v>
      </c>
      <c r="R995" t="str">
        <f t="shared" si="61"/>
        <v>OK</v>
      </c>
      <c r="S995" t="str">
        <f t="shared" si="62"/>
        <v>OK</v>
      </c>
      <c r="T995" t="str">
        <f t="shared" si="63"/>
        <v>OK</v>
      </c>
    </row>
    <row r="996" spans="1:20">
      <c r="A996" s="83" t="s">
        <v>533</v>
      </c>
      <c r="B996" s="194" t="s">
        <v>730</v>
      </c>
      <c r="C996" s="194" t="s">
        <v>753</v>
      </c>
      <c r="D996" s="194" t="s">
        <v>753</v>
      </c>
      <c r="E996" s="194" t="s">
        <v>745</v>
      </c>
      <c r="F996" s="195">
        <v>-2224.3772879999997</v>
      </c>
      <c r="G996" s="194">
        <f>'Drop downs XTRA'!$F996*2</f>
        <v>-4448.7545759999994</v>
      </c>
      <c r="H996" s="196">
        <v>42948</v>
      </c>
      <c r="Q996" t="str">
        <f t="shared" si="60"/>
        <v>OK</v>
      </c>
      <c r="R996" t="str">
        <f t="shared" si="61"/>
        <v>OK</v>
      </c>
      <c r="S996" t="str">
        <f t="shared" si="62"/>
        <v>OK</v>
      </c>
      <c r="T996" t="str">
        <f t="shared" si="63"/>
        <v>OK</v>
      </c>
    </row>
    <row r="997" spans="1:20">
      <c r="A997" s="82" t="s">
        <v>760</v>
      </c>
      <c r="B997" s="197" t="s">
        <v>738</v>
      </c>
      <c r="C997" s="197" t="s">
        <v>753</v>
      </c>
      <c r="D997" s="197" t="s">
        <v>753</v>
      </c>
      <c r="E997" s="197" t="s">
        <v>745</v>
      </c>
      <c r="F997" s="199">
        <v>-8141.7769684020022</v>
      </c>
      <c r="G997" s="197">
        <f>'Drop downs XTRA'!$F997*2</f>
        <v>-16283.553936804004</v>
      </c>
      <c r="H997" s="200">
        <v>42763</v>
      </c>
      <c r="Q997" t="str">
        <f t="shared" si="60"/>
        <v>OK</v>
      </c>
      <c r="R997" t="str">
        <f t="shared" si="61"/>
        <v>OK</v>
      </c>
      <c r="S997" t="str">
        <f t="shared" si="62"/>
        <v>OK</v>
      </c>
      <c r="T997" t="str">
        <f t="shared" si="63"/>
        <v>OK</v>
      </c>
    </row>
    <row r="998" spans="1:20">
      <c r="A998" s="83" t="s">
        <v>39</v>
      </c>
      <c r="B998" s="194" t="s">
        <v>738</v>
      </c>
      <c r="C998" s="194" t="s">
        <v>753</v>
      </c>
      <c r="D998" s="194" t="s">
        <v>753</v>
      </c>
      <c r="E998" s="194" t="s">
        <v>745</v>
      </c>
      <c r="F998" s="195">
        <v>-3111.2097975000011</v>
      </c>
      <c r="G998" s="194">
        <f>'Drop downs XTRA'!$F998*2</f>
        <v>-6222.4195950000021</v>
      </c>
      <c r="H998" s="196">
        <v>42783</v>
      </c>
      <c r="Q998" t="str">
        <f t="shared" si="60"/>
        <v>OK</v>
      </c>
      <c r="R998" t="str">
        <f t="shared" si="61"/>
        <v>OK</v>
      </c>
      <c r="S998" t="str">
        <f t="shared" si="62"/>
        <v>OK</v>
      </c>
      <c r="T998" t="str">
        <f t="shared" si="63"/>
        <v>OK</v>
      </c>
    </row>
    <row r="999" spans="1:20">
      <c r="A999" s="82" t="s">
        <v>761</v>
      </c>
      <c r="B999" s="197" t="s">
        <v>738</v>
      </c>
      <c r="C999" s="197" t="s">
        <v>753</v>
      </c>
      <c r="D999" s="197" t="s">
        <v>753</v>
      </c>
      <c r="E999" s="197" t="s">
        <v>745</v>
      </c>
      <c r="F999" s="199">
        <v>-1468.1088</v>
      </c>
      <c r="G999" s="197">
        <f>'Drop downs XTRA'!$F999*2</f>
        <v>-2936.2175999999999</v>
      </c>
      <c r="H999" s="200">
        <v>42718</v>
      </c>
      <c r="Q999" t="str">
        <f t="shared" si="60"/>
        <v>OK</v>
      </c>
      <c r="R999" t="str">
        <f t="shared" si="61"/>
        <v>OK</v>
      </c>
      <c r="S999" t="str">
        <f t="shared" si="62"/>
        <v>OK</v>
      </c>
      <c r="T999" t="str">
        <f t="shared" si="63"/>
        <v>OK</v>
      </c>
    </row>
    <row r="1000" spans="1:20">
      <c r="A1000" s="83" t="s">
        <v>309</v>
      </c>
      <c r="B1000" s="194" t="s">
        <v>738</v>
      </c>
      <c r="C1000" s="194" t="s">
        <v>753</v>
      </c>
      <c r="D1000" s="194" t="s">
        <v>753</v>
      </c>
      <c r="E1000" s="194" t="s">
        <v>745</v>
      </c>
      <c r="F1000" s="195">
        <v>-1659.8855192774397</v>
      </c>
      <c r="G1000" s="194">
        <f>'Drop downs XTRA'!$F1000*2</f>
        <v>-3319.7710385548794</v>
      </c>
      <c r="H1000" s="196">
        <v>42626</v>
      </c>
      <c r="Q1000" t="str">
        <f t="shared" si="60"/>
        <v>OK</v>
      </c>
      <c r="R1000" t="str">
        <f t="shared" si="61"/>
        <v>OK</v>
      </c>
      <c r="S1000" t="str">
        <f t="shared" si="62"/>
        <v>OK</v>
      </c>
      <c r="T1000" t="str">
        <f t="shared" si="63"/>
        <v>OK</v>
      </c>
    </row>
    <row r="1001" spans="1:20">
      <c r="A1001" s="82" t="s">
        <v>601</v>
      </c>
      <c r="B1001" s="197" t="s">
        <v>738</v>
      </c>
      <c r="C1001" s="197" t="s">
        <v>753</v>
      </c>
      <c r="D1001" s="197" t="s">
        <v>753</v>
      </c>
      <c r="E1001" s="197" t="s">
        <v>745</v>
      </c>
      <c r="F1001" s="199">
        <v>-840.36203999999998</v>
      </c>
      <c r="G1001" s="197">
        <f>'Drop downs XTRA'!$F1001*2</f>
        <v>-1680.72408</v>
      </c>
      <c r="H1001" s="200">
        <v>42429</v>
      </c>
      <c r="Q1001" t="str">
        <f t="shared" si="60"/>
        <v>OK</v>
      </c>
      <c r="R1001" t="str">
        <f t="shared" si="61"/>
        <v>OK</v>
      </c>
      <c r="S1001" t="str">
        <f t="shared" si="62"/>
        <v>OK</v>
      </c>
      <c r="T1001" t="str">
        <f t="shared" si="63"/>
        <v>OK</v>
      </c>
    </row>
    <row r="1002" spans="1:20">
      <c r="A1002" s="83" t="s">
        <v>762</v>
      </c>
      <c r="B1002" s="194" t="s">
        <v>738</v>
      </c>
      <c r="C1002" s="194" t="s">
        <v>753</v>
      </c>
      <c r="D1002" s="194" t="s">
        <v>753</v>
      </c>
      <c r="E1002" s="194" t="s">
        <v>745</v>
      </c>
      <c r="F1002" s="195">
        <v>-951.4874880000001</v>
      </c>
      <c r="G1002" s="194">
        <f>'Drop downs XTRA'!$F1002*2</f>
        <v>-1902.9749760000002</v>
      </c>
      <c r="H1002" s="196">
        <v>42159</v>
      </c>
      <c r="Q1002" t="str">
        <f t="shared" si="60"/>
        <v>OK</v>
      </c>
      <c r="R1002" t="str">
        <f t="shared" si="61"/>
        <v>OK</v>
      </c>
      <c r="S1002" t="str">
        <f t="shared" si="62"/>
        <v>OK</v>
      </c>
      <c r="T1002" t="str">
        <f t="shared" si="63"/>
        <v>OK</v>
      </c>
    </row>
    <row r="1003" spans="1:20">
      <c r="A1003" s="82" t="s">
        <v>763</v>
      </c>
      <c r="B1003" s="197" t="s">
        <v>738</v>
      </c>
      <c r="C1003" s="197" t="s">
        <v>753</v>
      </c>
      <c r="D1003" s="197" t="s">
        <v>753</v>
      </c>
      <c r="E1003" s="197" t="s">
        <v>745</v>
      </c>
      <c r="F1003" s="199">
        <v>-1233.4398073829998</v>
      </c>
      <c r="G1003" s="197">
        <f>'Drop downs XTRA'!$F1003*2</f>
        <v>-2466.8796147659996</v>
      </c>
      <c r="H1003" s="200">
        <v>42785</v>
      </c>
      <c r="Q1003" t="str">
        <f t="shared" si="60"/>
        <v>OK</v>
      </c>
      <c r="R1003" t="str">
        <f t="shared" si="61"/>
        <v>OK</v>
      </c>
      <c r="S1003" t="str">
        <f t="shared" si="62"/>
        <v>OK</v>
      </c>
      <c r="T1003" t="str">
        <f t="shared" si="63"/>
        <v>OK</v>
      </c>
    </row>
    <row r="1004" spans="1:20">
      <c r="A1004" s="83" t="s">
        <v>764</v>
      </c>
      <c r="B1004" s="194" t="s">
        <v>738</v>
      </c>
      <c r="C1004" s="194" t="s">
        <v>753</v>
      </c>
      <c r="D1004" s="194" t="s">
        <v>753</v>
      </c>
      <c r="E1004" s="194" t="s">
        <v>745</v>
      </c>
      <c r="F1004" s="195">
        <v>-1511.1479604062265</v>
      </c>
      <c r="G1004" s="194">
        <f>'Drop downs XTRA'!$F1004*2</f>
        <v>-3022.295920812453</v>
      </c>
      <c r="H1004" s="196">
        <v>42033</v>
      </c>
      <c r="Q1004" t="str">
        <f t="shared" si="60"/>
        <v>OK</v>
      </c>
      <c r="R1004" t="str">
        <f t="shared" si="61"/>
        <v>OK</v>
      </c>
      <c r="S1004" t="str">
        <f t="shared" si="62"/>
        <v>OK</v>
      </c>
      <c r="T1004" t="str">
        <f t="shared" si="63"/>
        <v>OK</v>
      </c>
    </row>
    <row r="1005" spans="1:20">
      <c r="A1005" s="82" t="s">
        <v>533</v>
      </c>
      <c r="B1005" s="197" t="s">
        <v>738</v>
      </c>
      <c r="C1005" s="197" t="s">
        <v>753</v>
      </c>
      <c r="D1005" s="197" t="s">
        <v>753</v>
      </c>
      <c r="E1005" s="197" t="s">
        <v>745</v>
      </c>
      <c r="F1005" s="199">
        <v>-944.11612799999989</v>
      </c>
      <c r="G1005" s="197">
        <f>'Drop downs XTRA'!$F1005*2</f>
        <v>-1888.2322559999998</v>
      </c>
      <c r="H1005" s="200">
        <v>42869</v>
      </c>
      <c r="Q1005" t="str">
        <f t="shared" si="60"/>
        <v>OK</v>
      </c>
      <c r="R1005" t="str">
        <f t="shared" si="61"/>
        <v>OK</v>
      </c>
      <c r="S1005" t="str">
        <f t="shared" si="62"/>
        <v>OK</v>
      </c>
      <c r="T1005" t="str">
        <f t="shared" si="63"/>
        <v>OK</v>
      </c>
    </row>
    <row r="1006" spans="1:20">
      <c r="A1006" s="83" t="s">
        <v>760</v>
      </c>
      <c r="B1006" s="194" t="s">
        <v>748</v>
      </c>
      <c r="C1006" s="194" t="s">
        <v>753</v>
      </c>
      <c r="D1006" s="194" t="s">
        <v>753</v>
      </c>
      <c r="E1006" s="194" t="s">
        <v>745</v>
      </c>
      <c r="F1006" s="195">
        <v>-6569.5453651080024</v>
      </c>
      <c r="G1006" s="194">
        <f>'Drop downs XTRA'!$F1006*2</f>
        <v>-13139.090730216005</v>
      </c>
      <c r="H1006" s="196">
        <v>42859</v>
      </c>
      <c r="Q1006" t="str">
        <f t="shared" si="60"/>
        <v>OK</v>
      </c>
      <c r="R1006" t="str">
        <f t="shared" si="61"/>
        <v>OK</v>
      </c>
      <c r="S1006" t="str">
        <f t="shared" si="62"/>
        <v>OK</v>
      </c>
      <c r="T1006" t="str">
        <f t="shared" si="63"/>
        <v>OK</v>
      </c>
    </row>
    <row r="1007" spans="1:20">
      <c r="A1007" s="82" t="s">
        <v>39</v>
      </c>
      <c r="B1007" s="197" t="s">
        <v>748</v>
      </c>
      <c r="C1007" s="197" t="s">
        <v>753</v>
      </c>
      <c r="D1007" s="197" t="s">
        <v>753</v>
      </c>
      <c r="E1007" s="197" t="s">
        <v>745</v>
      </c>
      <c r="F1007" s="199">
        <v>-3226.4397900000008</v>
      </c>
      <c r="G1007" s="197">
        <f>'Drop downs XTRA'!$F1007*2</f>
        <v>-6452.8795800000016</v>
      </c>
      <c r="H1007" s="200">
        <v>42192</v>
      </c>
      <c r="Q1007" t="str">
        <f t="shared" si="60"/>
        <v>OK</v>
      </c>
      <c r="R1007" t="str">
        <f t="shared" si="61"/>
        <v>OK</v>
      </c>
      <c r="S1007" t="str">
        <f t="shared" si="62"/>
        <v>OK</v>
      </c>
      <c r="T1007" t="str">
        <f t="shared" si="63"/>
        <v>OK</v>
      </c>
    </row>
    <row r="1008" spans="1:20">
      <c r="A1008" s="83" t="s">
        <v>761</v>
      </c>
      <c r="B1008" s="194" t="s">
        <v>748</v>
      </c>
      <c r="C1008" s="194" t="s">
        <v>753</v>
      </c>
      <c r="D1008" s="194" t="s">
        <v>753</v>
      </c>
      <c r="E1008" s="194" t="s">
        <v>745</v>
      </c>
      <c r="F1008" s="195">
        <v>-1124.4795839999999</v>
      </c>
      <c r="G1008" s="194">
        <f>'Drop downs XTRA'!$F1008*2</f>
        <v>-2248.9591679999999</v>
      </c>
      <c r="H1008" s="196">
        <v>42729</v>
      </c>
      <c r="Q1008" t="str">
        <f t="shared" si="60"/>
        <v>OK</v>
      </c>
      <c r="R1008" t="str">
        <f t="shared" si="61"/>
        <v>OK</v>
      </c>
      <c r="S1008" t="str">
        <f t="shared" si="62"/>
        <v>OK</v>
      </c>
      <c r="T1008" t="str">
        <f t="shared" si="63"/>
        <v>OK</v>
      </c>
    </row>
    <row r="1009" spans="1:20">
      <c r="A1009" s="82" t="s">
        <v>309</v>
      </c>
      <c r="B1009" s="197" t="s">
        <v>748</v>
      </c>
      <c r="C1009" s="197" t="s">
        <v>753</v>
      </c>
      <c r="D1009" s="197" t="s">
        <v>753</v>
      </c>
      <c r="E1009" s="197" t="s">
        <v>745</v>
      </c>
      <c r="F1009" s="199">
        <v>-1132.7302756223999</v>
      </c>
      <c r="G1009" s="197">
        <f>'Drop downs XTRA'!$F1009*2</f>
        <v>-2265.4605512447997</v>
      </c>
      <c r="H1009" s="200">
        <v>42764</v>
      </c>
      <c r="Q1009" t="str">
        <f t="shared" si="60"/>
        <v>OK</v>
      </c>
      <c r="R1009" t="str">
        <f t="shared" si="61"/>
        <v>OK</v>
      </c>
      <c r="S1009" t="str">
        <f t="shared" si="62"/>
        <v>OK</v>
      </c>
      <c r="T1009" t="str">
        <f t="shared" si="63"/>
        <v>OK</v>
      </c>
    </row>
    <row r="1010" spans="1:20">
      <c r="A1010" s="83" t="s">
        <v>601</v>
      </c>
      <c r="B1010" s="194" t="s">
        <v>748</v>
      </c>
      <c r="C1010" s="194" t="s">
        <v>753</v>
      </c>
      <c r="D1010" s="194" t="s">
        <v>753</v>
      </c>
      <c r="E1010" s="194" t="s">
        <v>745</v>
      </c>
      <c r="F1010" s="195">
        <v>-672.06127275000006</v>
      </c>
      <c r="G1010" s="194">
        <f>'Drop downs XTRA'!$F1010*2</f>
        <v>-1344.1225455000001</v>
      </c>
      <c r="H1010" s="196">
        <v>42285</v>
      </c>
      <c r="Q1010" t="str">
        <f t="shared" si="60"/>
        <v>OK</v>
      </c>
      <c r="R1010" t="str">
        <f t="shared" si="61"/>
        <v>OK</v>
      </c>
      <c r="S1010" t="str">
        <f t="shared" si="62"/>
        <v>OK</v>
      </c>
      <c r="T1010" t="str">
        <f t="shared" si="63"/>
        <v>OK</v>
      </c>
    </row>
    <row r="1011" spans="1:20">
      <c r="A1011" s="82" t="s">
        <v>762</v>
      </c>
      <c r="B1011" s="197" t="s">
        <v>748</v>
      </c>
      <c r="C1011" s="197" t="s">
        <v>753</v>
      </c>
      <c r="D1011" s="197" t="s">
        <v>753</v>
      </c>
      <c r="E1011" s="197" t="s">
        <v>745</v>
      </c>
      <c r="F1011" s="199">
        <v>-737.88825600000007</v>
      </c>
      <c r="G1011" s="197">
        <f>'Drop downs XTRA'!$F1011*2</f>
        <v>-1475.7765120000001</v>
      </c>
      <c r="H1011" s="200">
        <v>42768</v>
      </c>
      <c r="Q1011" t="str">
        <f t="shared" si="60"/>
        <v>OK</v>
      </c>
      <c r="R1011" t="str">
        <f t="shared" si="61"/>
        <v>OK</v>
      </c>
      <c r="S1011" t="str">
        <f t="shared" si="62"/>
        <v>OK</v>
      </c>
      <c r="T1011" t="str">
        <f t="shared" si="63"/>
        <v>OK</v>
      </c>
    </row>
    <row r="1012" spans="1:20">
      <c r="A1012" s="83" t="s">
        <v>763</v>
      </c>
      <c r="B1012" s="194" t="s">
        <v>748</v>
      </c>
      <c r="C1012" s="194" t="s">
        <v>753</v>
      </c>
      <c r="D1012" s="194" t="s">
        <v>753</v>
      </c>
      <c r="E1012" s="194" t="s">
        <v>745</v>
      </c>
      <c r="F1012" s="195">
        <v>-1853.1807989760002</v>
      </c>
      <c r="G1012" s="194">
        <f>'Drop downs XTRA'!$F1012*2</f>
        <v>-3706.3615979520005</v>
      </c>
      <c r="H1012" s="196">
        <v>42117</v>
      </c>
      <c r="Q1012" t="str">
        <f t="shared" si="60"/>
        <v>OK</v>
      </c>
      <c r="R1012" t="str">
        <f t="shared" si="61"/>
        <v>OK</v>
      </c>
      <c r="S1012" t="str">
        <f t="shared" si="62"/>
        <v>OK</v>
      </c>
      <c r="T1012" t="str">
        <f t="shared" si="63"/>
        <v>OK</v>
      </c>
    </row>
    <row r="1013" spans="1:20">
      <c r="A1013" s="82" t="s">
        <v>764</v>
      </c>
      <c r="B1013" s="197" t="s">
        <v>748</v>
      </c>
      <c r="C1013" s="197" t="s">
        <v>753</v>
      </c>
      <c r="D1013" s="197" t="s">
        <v>753</v>
      </c>
      <c r="E1013" s="197" t="s">
        <v>745</v>
      </c>
      <c r="F1013" s="199">
        <v>-931.75322429139169</v>
      </c>
      <c r="G1013" s="197">
        <f>'Drop downs XTRA'!$F1013*2</f>
        <v>-1863.5064485827834</v>
      </c>
      <c r="H1013" s="200">
        <v>42567</v>
      </c>
      <c r="Q1013" t="str">
        <f t="shared" si="60"/>
        <v>OK</v>
      </c>
      <c r="R1013" t="str">
        <f t="shared" si="61"/>
        <v>OK</v>
      </c>
      <c r="S1013" t="str">
        <f t="shared" si="62"/>
        <v>OK</v>
      </c>
      <c r="T1013" t="str">
        <f t="shared" si="63"/>
        <v>OK</v>
      </c>
    </row>
    <row r="1014" spans="1:20">
      <c r="A1014" s="83" t="s">
        <v>533</v>
      </c>
      <c r="B1014" s="194" t="s">
        <v>748</v>
      </c>
      <c r="C1014" s="194" t="s">
        <v>753</v>
      </c>
      <c r="D1014" s="194" t="s">
        <v>753</v>
      </c>
      <c r="E1014" s="194" t="s">
        <v>745</v>
      </c>
      <c r="F1014" s="195">
        <v>-1608.6356999999998</v>
      </c>
      <c r="G1014" s="194">
        <f>'Drop downs XTRA'!$F1014*2</f>
        <v>-3217.2713999999996</v>
      </c>
      <c r="H1014" s="196">
        <v>42524</v>
      </c>
      <c r="Q1014" t="str">
        <f t="shared" si="60"/>
        <v>OK</v>
      </c>
      <c r="R1014" t="str">
        <f t="shared" si="61"/>
        <v>OK</v>
      </c>
      <c r="S1014" t="str">
        <f t="shared" si="62"/>
        <v>OK</v>
      </c>
      <c r="T1014" t="str">
        <f t="shared" si="63"/>
        <v>OK</v>
      </c>
    </row>
    <row r="1015" spans="1:20">
      <c r="A1015" s="82" t="s">
        <v>760</v>
      </c>
      <c r="B1015" s="197" t="s">
        <v>744</v>
      </c>
      <c r="C1015" s="197" t="s">
        <v>753</v>
      </c>
      <c r="D1015" s="197" t="s">
        <v>753</v>
      </c>
      <c r="E1015" s="197" t="s">
        <v>745</v>
      </c>
      <c r="F1015" s="199">
        <v>-5932.8698405130017</v>
      </c>
      <c r="G1015" s="197">
        <f>'Drop downs XTRA'!$F1015*2</f>
        <v>-11865.739681026003</v>
      </c>
      <c r="H1015" s="200">
        <v>42023</v>
      </c>
      <c r="Q1015" t="str">
        <f t="shared" si="60"/>
        <v>OK</v>
      </c>
      <c r="R1015" t="str">
        <f t="shared" si="61"/>
        <v>OK</v>
      </c>
      <c r="S1015" t="str">
        <f t="shared" si="62"/>
        <v>OK</v>
      </c>
      <c r="T1015" t="str">
        <f t="shared" si="63"/>
        <v>OK</v>
      </c>
    </row>
    <row r="1016" spans="1:20">
      <c r="A1016" s="83" t="s">
        <v>39</v>
      </c>
      <c r="B1016" s="194" t="s">
        <v>744</v>
      </c>
      <c r="C1016" s="194" t="s">
        <v>753</v>
      </c>
      <c r="D1016" s="194" t="s">
        <v>753</v>
      </c>
      <c r="E1016" s="194" t="s">
        <v>745</v>
      </c>
      <c r="F1016" s="195">
        <v>-1843.6798800000006</v>
      </c>
      <c r="G1016" s="194">
        <f>'Drop downs XTRA'!$F1016*2</f>
        <v>-3687.3597600000012</v>
      </c>
      <c r="H1016" s="196">
        <v>42607</v>
      </c>
      <c r="Q1016" t="str">
        <f t="shared" si="60"/>
        <v>OK</v>
      </c>
      <c r="R1016" t="str">
        <f t="shared" si="61"/>
        <v>OK</v>
      </c>
      <c r="S1016" t="str">
        <f t="shared" si="62"/>
        <v>OK</v>
      </c>
      <c r="T1016" t="str">
        <f t="shared" si="63"/>
        <v>OK</v>
      </c>
    </row>
    <row r="1017" spans="1:20">
      <c r="A1017" s="82" t="s">
        <v>761</v>
      </c>
      <c r="B1017" s="197" t="s">
        <v>744</v>
      </c>
      <c r="C1017" s="197" t="s">
        <v>753</v>
      </c>
      <c r="D1017" s="197" t="s">
        <v>753</v>
      </c>
      <c r="E1017" s="197" t="s">
        <v>745</v>
      </c>
      <c r="F1017" s="199">
        <v>-947.38895999999988</v>
      </c>
      <c r="G1017" s="197">
        <f>'Drop downs XTRA'!$F1017*2</f>
        <v>-1894.7779199999998</v>
      </c>
      <c r="H1017" s="200">
        <v>42334</v>
      </c>
      <c r="Q1017" t="str">
        <f t="shared" si="60"/>
        <v>OK</v>
      </c>
      <c r="R1017" t="str">
        <f t="shared" si="61"/>
        <v>OK</v>
      </c>
      <c r="S1017" t="str">
        <f t="shared" si="62"/>
        <v>OK</v>
      </c>
      <c r="T1017" t="str">
        <f t="shared" si="63"/>
        <v>OK</v>
      </c>
    </row>
    <row r="1018" spans="1:20">
      <c r="A1018" s="83" t="s">
        <v>309</v>
      </c>
      <c r="B1018" s="194" t="s">
        <v>744</v>
      </c>
      <c r="C1018" s="194" t="s">
        <v>753</v>
      </c>
      <c r="D1018" s="194" t="s">
        <v>753</v>
      </c>
      <c r="E1018" s="194" t="s">
        <v>745</v>
      </c>
      <c r="F1018" s="195">
        <v>-1405.7473164134399</v>
      </c>
      <c r="G1018" s="194">
        <f>'Drop downs XTRA'!$F1018*2</f>
        <v>-2811.4946328268798</v>
      </c>
      <c r="H1018" s="196">
        <v>42098</v>
      </c>
      <c r="Q1018" t="str">
        <f t="shared" si="60"/>
        <v>OK</v>
      </c>
      <c r="R1018" t="str">
        <f t="shared" si="61"/>
        <v>OK</v>
      </c>
      <c r="S1018" t="str">
        <f t="shared" si="62"/>
        <v>OK</v>
      </c>
      <c r="T1018" t="str">
        <f t="shared" si="63"/>
        <v>OK</v>
      </c>
    </row>
    <row r="1019" spans="1:20">
      <c r="A1019" s="82" t="s">
        <v>601</v>
      </c>
      <c r="B1019" s="197" t="s">
        <v>744</v>
      </c>
      <c r="C1019" s="197" t="s">
        <v>753</v>
      </c>
      <c r="D1019" s="197" t="s">
        <v>753</v>
      </c>
      <c r="E1019" s="197" t="s">
        <v>745</v>
      </c>
      <c r="F1019" s="199">
        <v>-957.06801450000012</v>
      </c>
      <c r="G1019" s="197">
        <f>'Drop downs XTRA'!$F1019*2</f>
        <v>-1914.1360290000002</v>
      </c>
      <c r="H1019" s="200">
        <v>42682</v>
      </c>
      <c r="Q1019" t="str">
        <f t="shared" si="60"/>
        <v>OK</v>
      </c>
      <c r="R1019" t="str">
        <f t="shared" si="61"/>
        <v>OK</v>
      </c>
      <c r="S1019" t="str">
        <f t="shared" si="62"/>
        <v>OK</v>
      </c>
      <c r="T1019" t="str">
        <f t="shared" si="63"/>
        <v>OK</v>
      </c>
    </row>
    <row r="1020" spans="1:20">
      <c r="A1020" s="83" t="s">
        <v>762</v>
      </c>
      <c r="B1020" s="194" t="s">
        <v>744</v>
      </c>
      <c r="C1020" s="194" t="s">
        <v>753</v>
      </c>
      <c r="D1020" s="194" t="s">
        <v>753</v>
      </c>
      <c r="E1020" s="194" t="s">
        <v>745</v>
      </c>
      <c r="F1020" s="195">
        <v>-1186.5853439999998</v>
      </c>
      <c r="G1020" s="194">
        <f>'Drop downs XTRA'!$F1020*2</f>
        <v>-2373.1706879999997</v>
      </c>
      <c r="H1020" s="196">
        <v>42379</v>
      </c>
      <c r="Q1020" t="str">
        <f t="shared" si="60"/>
        <v>OK</v>
      </c>
      <c r="R1020" t="str">
        <f t="shared" si="61"/>
        <v>OK</v>
      </c>
      <c r="S1020" t="str">
        <f t="shared" si="62"/>
        <v>OK</v>
      </c>
      <c r="T1020" t="str">
        <f t="shared" si="63"/>
        <v>OK</v>
      </c>
    </row>
    <row r="1021" spans="1:20">
      <c r="A1021" s="82" t="s">
        <v>763</v>
      </c>
      <c r="B1021" s="197" t="s">
        <v>744</v>
      </c>
      <c r="C1021" s="197" t="s">
        <v>753</v>
      </c>
      <c r="D1021" s="197" t="s">
        <v>753</v>
      </c>
      <c r="E1021" s="197" t="s">
        <v>745</v>
      </c>
      <c r="F1021" s="199">
        <v>-959.66952681599992</v>
      </c>
      <c r="G1021" s="197">
        <f>'Drop downs XTRA'!$F1021*2</f>
        <v>-1919.3390536319998</v>
      </c>
      <c r="H1021" s="200">
        <v>42704</v>
      </c>
      <c r="Q1021" t="str">
        <f t="shared" si="60"/>
        <v>OK</v>
      </c>
      <c r="R1021" t="str">
        <f t="shared" si="61"/>
        <v>OK</v>
      </c>
      <c r="S1021" t="str">
        <f t="shared" si="62"/>
        <v>OK</v>
      </c>
      <c r="T1021" t="str">
        <f t="shared" si="63"/>
        <v>OK</v>
      </c>
    </row>
    <row r="1022" spans="1:20">
      <c r="A1022" s="83" t="s">
        <v>764</v>
      </c>
      <c r="B1022" s="194" t="s">
        <v>744</v>
      </c>
      <c r="C1022" s="194" t="s">
        <v>753</v>
      </c>
      <c r="D1022" s="194" t="s">
        <v>753</v>
      </c>
      <c r="E1022" s="194" t="s">
        <v>745</v>
      </c>
      <c r="F1022" s="195">
        <v>-917.80973413914364</v>
      </c>
      <c r="G1022" s="194">
        <f>'Drop downs XTRA'!$F1022*2</f>
        <v>-1835.6194682782873</v>
      </c>
      <c r="H1022" s="196">
        <v>42914</v>
      </c>
      <c r="Q1022" t="str">
        <f t="shared" si="60"/>
        <v>OK</v>
      </c>
      <c r="R1022" t="str">
        <f t="shared" si="61"/>
        <v>OK</v>
      </c>
      <c r="S1022" t="str">
        <f t="shared" si="62"/>
        <v>OK</v>
      </c>
      <c r="T1022" t="str">
        <f t="shared" si="63"/>
        <v>OK</v>
      </c>
    </row>
    <row r="1023" spans="1:20">
      <c r="A1023" s="82" t="s">
        <v>533</v>
      </c>
      <c r="B1023" s="197" t="s">
        <v>744</v>
      </c>
      <c r="C1023" s="197" t="s">
        <v>753</v>
      </c>
      <c r="D1023" s="197" t="s">
        <v>753</v>
      </c>
      <c r="E1023" s="197" t="s">
        <v>745</v>
      </c>
      <c r="F1023" s="199">
        <v>-1052.0696339999997</v>
      </c>
      <c r="G1023" s="197">
        <f>'Drop downs XTRA'!$F1023*2</f>
        <v>-2104.1392679999994</v>
      </c>
      <c r="H1023" s="200">
        <v>42310</v>
      </c>
      <c r="Q1023" t="str">
        <f t="shared" si="60"/>
        <v>OK</v>
      </c>
      <c r="R1023" t="str">
        <f t="shared" si="61"/>
        <v>OK</v>
      </c>
      <c r="S1023" t="str">
        <f t="shared" si="62"/>
        <v>OK</v>
      </c>
      <c r="T1023" t="str">
        <f t="shared" si="63"/>
        <v>OK</v>
      </c>
    </row>
    <row r="1024" spans="1:20">
      <c r="A1024" s="83" t="s">
        <v>729</v>
      </c>
      <c r="B1024" s="194" t="s">
        <v>730</v>
      </c>
      <c r="C1024" s="194" t="s">
        <v>731</v>
      </c>
      <c r="D1024" s="194" t="s">
        <v>732</v>
      </c>
      <c r="E1024" s="194" t="s">
        <v>28</v>
      </c>
      <c r="F1024" s="195">
        <v>30000</v>
      </c>
      <c r="G1024" s="194">
        <f>'Drop downs XTRA'!$F1024*2</f>
        <v>60000</v>
      </c>
      <c r="H1024" s="196">
        <v>42020</v>
      </c>
      <c r="Q1024" t="str">
        <f t="shared" si="60"/>
        <v>OK</v>
      </c>
      <c r="R1024" t="str">
        <f t="shared" si="61"/>
        <v>OK</v>
      </c>
      <c r="S1024" t="str">
        <f t="shared" si="62"/>
        <v>OK</v>
      </c>
      <c r="T1024" t="str">
        <f t="shared" si="63"/>
        <v>OK</v>
      </c>
    </row>
    <row r="1025" spans="1:20">
      <c r="A1025" s="82" t="s">
        <v>735</v>
      </c>
      <c r="B1025" s="197" t="s">
        <v>730</v>
      </c>
      <c r="C1025" s="197" t="s">
        <v>504</v>
      </c>
      <c r="D1025" s="197" t="s">
        <v>739</v>
      </c>
      <c r="E1025" s="197" t="s">
        <v>28</v>
      </c>
      <c r="F1025" s="199">
        <v>16000</v>
      </c>
      <c r="G1025" s="197">
        <f>'Drop downs XTRA'!$F1025*2</f>
        <v>32000</v>
      </c>
      <c r="H1025" s="200">
        <v>42890</v>
      </c>
      <c r="Q1025" t="str">
        <f t="shared" si="60"/>
        <v>OK</v>
      </c>
      <c r="R1025" t="str">
        <f t="shared" si="61"/>
        <v>OK</v>
      </c>
      <c r="S1025" t="str">
        <f t="shared" si="62"/>
        <v>OK</v>
      </c>
      <c r="T1025" t="str">
        <f t="shared" si="63"/>
        <v>OK</v>
      </c>
    </row>
    <row r="1026" spans="1:20">
      <c r="A1026" s="83" t="s">
        <v>741</v>
      </c>
      <c r="B1026" s="194" t="s">
        <v>730</v>
      </c>
      <c r="C1026" s="194" t="s">
        <v>504</v>
      </c>
      <c r="D1026" s="194" t="s">
        <v>739</v>
      </c>
      <c r="E1026" s="194" t="s">
        <v>28</v>
      </c>
      <c r="F1026" s="195">
        <v>20000</v>
      </c>
      <c r="G1026" s="194">
        <f>'Drop downs XTRA'!$F1026*2</f>
        <v>40000</v>
      </c>
      <c r="H1026" s="196">
        <v>42872</v>
      </c>
      <c r="Q1026" t="str">
        <f t="shared" si="60"/>
        <v>OK</v>
      </c>
      <c r="R1026" t="str">
        <f t="shared" si="61"/>
        <v>OK</v>
      </c>
      <c r="S1026" t="str">
        <f t="shared" si="62"/>
        <v>OK</v>
      </c>
      <c r="T1026" t="str">
        <f t="shared" si="63"/>
        <v>OK</v>
      </c>
    </row>
    <row r="1027" spans="1:20">
      <c r="A1027" s="82" t="s">
        <v>746</v>
      </c>
      <c r="B1027" s="197" t="s">
        <v>730</v>
      </c>
      <c r="C1027" s="197" t="s">
        <v>734</v>
      </c>
      <c r="D1027" s="197" t="s">
        <v>494</v>
      </c>
      <c r="E1027" s="197" t="s">
        <v>28</v>
      </c>
      <c r="F1027" s="199">
        <v>22000</v>
      </c>
      <c r="G1027" s="197">
        <f>'Drop downs XTRA'!$F1027*2</f>
        <v>44000</v>
      </c>
      <c r="H1027" s="200">
        <v>42245</v>
      </c>
      <c r="Q1027" t="str">
        <f t="shared" si="60"/>
        <v>OK</v>
      </c>
      <c r="R1027" t="str">
        <f t="shared" si="61"/>
        <v>OK</v>
      </c>
      <c r="S1027" t="str">
        <f t="shared" si="62"/>
        <v>OK</v>
      </c>
      <c r="T1027" t="str">
        <f t="shared" si="63"/>
        <v>OK</v>
      </c>
    </row>
    <row r="1028" spans="1:20">
      <c r="A1028" s="83" t="s">
        <v>729</v>
      </c>
      <c r="B1028" s="194" t="s">
        <v>738</v>
      </c>
      <c r="C1028" s="194" t="s">
        <v>731</v>
      </c>
      <c r="D1028" s="194" t="s">
        <v>739</v>
      </c>
      <c r="E1028" s="194" t="s">
        <v>28</v>
      </c>
      <c r="F1028" s="195">
        <v>26000</v>
      </c>
      <c r="G1028" s="194">
        <f>'Drop downs XTRA'!$F1028*2</f>
        <v>52000</v>
      </c>
      <c r="H1028" s="196">
        <v>42151</v>
      </c>
      <c r="Q1028" t="str">
        <f t="shared" ref="Q1028:Q1091" si="64">IF(COUNTA(A1028:H1028)=8,"OK",$Q$3)</f>
        <v>OK</v>
      </c>
      <c r="R1028" t="str">
        <f t="shared" ref="R1028:R1091" si="65">IF(AND(D1028="Gov",C1028="HP"),$R$3,"OK")</f>
        <v>Check Gov &amp; HP</v>
      </c>
      <c r="S1028" t="str">
        <f t="shared" ref="S1028:S1091" si="66">IF(G1028=F1028*2,"OK",$S$3)</f>
        <v>OK</v>
      </c>
      <c r="T1028" t="str">
        <f t="shared" ref="T1028:T1091" si="67">IF(AND(E1028="Income",F1028&lt;=0),$T$3,"OK")</f>
        <v>OK</v>
      </c>
    </row>
    <row r="1029" spans="1:20">
      <c r="A1029" s="82" t="s">
        <v>735</v>
      </c>
      <c r="B1029" s="197" t="s">
        <v>738</v>
      </c>
      <c r="C1029" s="197" t="s">
        <v>731</v>
      </c>
      <c r="D1029" s="197" t="s">
        <v>732</v>
      </c>
      <c r="E1029" s="197" t="s">
        <v>28</v>
      </c>
      <c r="F1029" s="199">
        <v>10000</v>
      </c>
      <c r="G1029" s="197">
        <f>'Drop downs XTRA'!$F1029*2</f>
        <v>20000</v>
      </c>
      <c r="H1029" s="200">
        <v>42505</v>
      </c>
      <c r="Q1029" t="str">
        <f t="shared" si="64"/>
        <v>OK</v>
      </c>
      <c r="R1029" t="str">
        <f t="shared" si="65"/>
        <v>OK</v>
      </c>
      <c r="S1029" t="str">
        <f t="shared" si="66"/>
        <v>OK</v>
      </c>
      <c r="T1029" t="str">
        <f t="shared" si="67"/>
        <v>OK</v>
      </c>
    </row>
    <row r="1030" spans="1:20">
      <c r="A1030" s="83" t="s">
        <v>741</v>
      </c>
      <c r="B1030" s="194" t="s">
        <v>738</v>
      </c>
      <c r="C1030" s="194" t="s">
        <v>734</v>
      </c>
      <c r="D1030" s="194" t="s">
        <v>749</v>
      </c>
      <c r="E1030" s="194" t="s">
        <v>28</v>
      </c>
      <c r="F1030" s="195">
        <v>16000</v>
      </c>
      <c r="G1030" s="194">
        <f>'Drop downs XTRA'!$F1030*2</f>
        <v>32000</v>
      </c>
      <c r="H1030" s="196">
        <v>42173</v>
      </c>
      <c r="Q1030" t="str">
        <f t="shared" si="64"/>
        <v>OK</v>
      </c>
      <c r="R1030" t="str">
        <f t="shared" si="65"/>
        <v>OK</v>
      </c>
      <c r="S1030" t="str">
        <f t="shared" si="66"/>
        <v>OK</v>
      </c>
      <c r="T1030" t="str">
        <f t="shared" si="67"/>
        <v>OK</v>
      </c>
    </row>
    <row r="1031" spans="1:20">
      <c r="A1031" s="82" t="s">
        <v>746</v>
      </c>
      <c r="B1031" s="197" t="s">
        <v>738</v>
      </c>
      <c r="C1031" s="197" t="s">
        <v>734</v>
      </c>
      <c r="D1031" s="197" t="s">
        <v>751</v>
      </c>
      <c r="E1031" s="197" t="s">
        <v>28</v>
      </c>
      <c r="F1031" s="199">
        <v>19000</v>
      </c>
      <c r="G1031" s="197">
        <f>'Drop downs XTRA'!$F1031*2</f>
        <v>38000</v>
      </c>
      <c r="H1031" s="200">
        <v>42090</v>
      </c>
      <c r="Q1031" t="str">
        <f t="shared" si="64"/>
        <v>OK</v>
      </c>
      <c r="R1031" t="str">
        <f t="shared" si="65"/>
        <v>OK</v>
      </c>
      <c r="S1031" t="str">
        <f t="shared" si="66"/>
        <v>OK</v>
      </c>
      <c r="T1031" t="str">
        <f t="shared" si="67"/>
        <v>OK</v>
      </c>
    </row>
    <row r="1032" spans="1:20">
      <c r="A1032" s="83" t="s">
        <v>729</v>
      </c>
      <c r="B1032" s="194" t="s">
        <v>744</v>
      </c>
      <c r="C1032" s="194" t="s">
        <v>504</v>
      </c>
      <c r="D1032" s="194" t="s">
        <v>732</v>
      </c>
      <c r="E1032" s="194" t="s">
        <v>28</v>
      </c>
      <c r="F1032" s="195">
        <v>28000</v>
      </c>
      <c r="G1032" s="194">
        <f>'Drop downs XTRA'!$F1032*2</f>
        <v>56000</v>
      </c>
      <c r="H1032" s="196">
        <v>42167</v>
      </c>
      <c r="Q1032" t="str">
        <f t="shared" si="64"/>
        <v>OK</v>
      </c>
      <c r="R1032" t="str">
        <f t="shared" si="65"/>
        <v>OK</v>
      </c>
      <c r="S1032" t="str">
        <f t="shared" si="66"/>
        <v>OK</v>
      </c>
      <c r="T1032" t="str">
        <f t="shared" si="67"/>
        <v>OK</v>
      </c>
    </row>
    <row r="1033" spans="1:20">
      <c r="A1033" s="82" t="s">
        <v>735</v>
      </c>
      <c r="B1033" s="197" t="s">
        <v>744</v>
      </c>
      <c r="C1033" s="197" t="s">
        <v>504</v>
      </c>
      <c r="D1033" s="197" t="s">
        <v>751</v>
      </c>
      <c r="E1033" s="197" t="s">
        <v>28</v>
      </c>
      <c r="F1033" s="199">
        <v>12000</v>
      </c>
      <c r="G1033" s="197">
        <f>'Drop downs XTRA'!$F1033*2</f>
        <v>24000</v>
      </c>
      <c r="H1033" s="200">
        <v>42771</v>
      </c>
      <c r="Q1033" t="str">
        <f t="shared" si="64"/>
        <v>OK</v>
      </c>
      <c r="R1033" t="str">
        <f t="shared" si="65"/>
        <v>OK</v>
      </c>
      <c r="S1033" t="str">
        <f t="shared" si="66"/>
        <v>OK</v>
      </c>
      <c r="T1033" t="str">
        <f t="shared" si="67"/>
        <v>OK</v>
      </c>
    </row>
    <row r="1034" spans="1:20">
      <c r="A1034" s="83" t="s">
        <v>741</v>
      </c>
      <c r="B1034" s="194" t="s">
        <v>744</v>
      </c>
      <c r="C1034" s="194" t="s">
        <v>734</v>
      </c>
      <c r="D1034" s="194" t="s">
        <v>749</v>
      </c>
      <c r="E1034" s="194" t="s">
        <v>28</v>
      </c>
      <c r="F1034" s="195">
        <v>18000</v>
      </c>
      <c r="G1034" s="194">
        <f>'Drop downs XTRA'!$F1034*2</f>
        <v>36000</v>
      </c>
      <c r="H1034" s="196">
        <v>42303</v>
      </c>
      <c r="Q1034" t="str">
        <f t="shared" si="64"/>
        <v>OK</v>
      </c>
      <c r="R1034" t="str">
        <f t="shared" si="65"/>
        <v>OK</v>
      </c>
      <c r="S1034" t="str">
        <f t="shared" si="66"/>
        <v>OK</v>
      </c>
      <c r="T1034" t="str">
        <f t="shared" si="67"/>
        <v>OK</v>
      </c>
    </row>
    <row r="1035" spans="1:20">
      <c r="A1035" s="82" t="s">
        <v>746</v>
      </c>
      <c r="B1035" s="197" t="s">
        <v>744</v>
      </c>
      <c r="C1035" s="197" t="s">
        <v>743</v>
      </c>
      <c r="D1035" s="197" t="s">
        <v>752</v>
      </c>
      <c r="E1035" s="197" t="s">
        <v>28</v>
      </c>
      <c r="F1035" s="199">
        <v>21000</v>
      </c>
      <c r="G1035" s="197">
        <f>'Drop downs XTRA'!$F1035*2</f>
        <v>42000</v>
      </c>
      <c r="H1035" s="200">
        <v>42848</v>
      </c>
      <c r="Q1035" t="str">
        <f t="shared" si="64"/>
        <v>OK</v>
      </c>
      <c r="R1035" t="str">
        <f t="shared" si="65"/>
        <v>OK</v>
      </c>
      <c r="S1035" t="str">
        <f t="shared" si="66"/>
        <v>OK</v>
      </c>
      <c r="T1035" t="str">
        <f t="shared" si="67"/>
        <v>OK</v>
      </c>
    </row>
    <row r="1036" spans="1:20">
      <c r="A1036" s="83" t="s">
        <v>729</v>
      </c>
      <c r="B1036" s="194" t="s">
        <v>748</v>
      </c>
      <c r="C1036" s="194" t="s">
        <v>502</v>
      </c>
      <c r="D1036" s="194" t="s">
        <v>739</v>
      </c>
      <c r="E1036" s="194" t="s">
        <v>28</v>
      </c>
      <c r="F1036" s="195">
        <v>31000</v>
      </c>
      <c r="G1036" s="194">
        <f>'Drop downs XTRA'!$F1036*2</f>
        <v>62000</v>
      </c>
      <c r="H1036" s="196">
        <v>42204</v>
      </c>
      <c r="Q1036" t="str">
        <f t="shared" si="64"/>
        <v>OK</v>
      </c>
      <c r="R1036" t="str">
        <f t="shared" si="65"/>
        <v>OK</v>
      </c>
      <c r="S1036" t="str">
        <f t="shared" si="66"/>
        <v>OK</v>
      </c>
      <c r="T1036" t="str">
        <f t="shared" si="67"/>
        <v>OK</v>
      </c>
    </row>
    <row r="1037" spans="1:20">
      <c r="A1037" s="82" t="s">
        <v>735</v>
      </c>
      <c r="B1037" s="197" t="s">
        <v>748</v>
      </c>
      <c r="C1037" s="197" t="s">
        <v>734</v>
      </c>
      <c r="D1037" s="197" t="s">
        <v>752</v>
      </c>
      <c r="E1037" s="197" t="s">
        <v>28</v>
      </c>
      <c r="F1037" s="199">
        <v>15000</v>
      </c>
      <c r="G1037" s="197">
        <f>'Drop downs XTRA'!$F1037*2</f>
        <v>30000</v>
      </c>
      <c r="H1037" s="200">
        <v>42391</v>
      </c>
      <c r="Q1037" t="str">
        <f t="shared" si="64"/>
        <v>OK</v>
      </c>
      <c r="R1037" t="str">
        <f t="shared" si="65"/>
        <v>OK</v>
      </c>
      <c r="S1037" t="str">
        <f t="shared" si="66"/>
        <v>OK</v>
      </c>
      <c r="T1037" t="str">
        <f t="shared" si="67"/>
        <v>OK</v>
      </c>
    </row>
    <row r="1038" spans="1:20">
      <c r="A1038" s="83" t="s">
        <v>741</v>
      </c>
      <c r="B1038" s="194" t="s">
        <v>748</v>
      </c>
      <c r="C1038" s="194" t="s">
        <v>731</v>
      </c>
      <c r="D1038" s="194" t="s">
        <v>752</v>
      </c>
      <c r="E1038" s="194" t="s">
        <v>28</v>
      </c>
      <c r="F1038" s="195">
        <v>21000</v>
      </c>
      <c r="G1038" s="194">
        <f>'Drop downs XTRA'!$F1038*2</f>
        <v>42000</v>
      </c>
      <c r="H1038" s="196">
        <v>42576</v>
      </c>
      <c r="Q1038" t="str">
        <f t="shared" si="64"/>
        <v>OK</v>
      </c>
      <c r="R1038" t="str">
        <f t="shared" si="65"/>
        <v>OK</v>
      </c>
      <c r="S1038" t="str">
        <f t="shared" si="66"/>
        <v>OK</v>
      </c>
      <c r="T1038" t="str">
        <f t="shared" si="67"/>
        <v>OK</v>
      </c>
    </row>
    <row r="1039" spans="1:20">
      <c r="A1039" s="82" t="s">
        <v>746</v>
      </c>
      <c r="B1039" s="197" t="s">
        <v>748</v>
      </c>
      <c r="C1039" s="197" t="s">
        <v>743</v>
      </c>
      <c r="D1039" s="197" t="s">
        <v>752</v>
      </c>
      <c r="E1039" s="197" t="s">
        <v>28</v>
      </c>
      <c r="F1039" s="199">
        <v>24000</v>
      </c>
      <c r="G1039" s="197">
        <f>'Drop downs XTRA'!$F1039*2</f>
        <v>48000</v>
      </c>
      <c r="H1039" s="200">
        <v>42810</v>
      </c>
      <c r="Q1039" t="str">
        <f t="shared" si="64"/>
        <v>OK</v>
      </c>
      <c r="R1039" t="str">
        <f t="shared" si="65"/>
        <v>OK</v>
      </c>
      <c r="S1039" t="str">
        <f t="shared" si="66"/>
        <v>OK</v>
      </c>
      <c r="T1039" t="str">
        <f t="shared" si="67"/>
        <v>OK</v>
      </c>
    </row>
    <row r="1040" spans="1:20">
      <c r="A1040" s="83" t="s">
        <v>729</v>
      </c>
      <c r="B1040" s="194" t="s">
        <v>738</v>
      </c>
      <c r="C1040" s="194" t="s">
        <v>750</v>
      </c>
      <c r="D1040" s="194" t="s">
        <v>752</v>
      </c>
      <c r="E1040" s="194" t="s">
        <v>28</v>
      </c>
      <c r="F1040" s="195">
        <v>25000</v>
      </c>
      <c r="G1040" s="194">
        <f>'Drop downs XTRA'!$F1040*2</f>
        <v>50000</v>
      </c>
      <c r="H1040" s="196">
        <v>42988</v>
      </c>
      <c r="Q1040" t="str">
        <f t="shared" si="64"/>
        <v>OK</v>
      </c>
      <c r="R1040" t="str">
        <f t="shared" si="65"/>
        <v>OK</v>
      </c>
      <c r="S1040" t="str">
        <f t="shared" si="66"/>
        <v>OK</v>
      </c>
      <c r="T1040" t="str">
        <f t="shared" si="67"/>
        <v>OK</v>
      </c>
    </row>
    <row r="1041" spans="1:20">
      <c r="A1041" s="82" t="s">
        <v>735</v>
      </c>
      <c r="B1041" s="197" t="s">
        <v>738</v>
      </c>
      <c r="C1041" s="197" t="s">
        <v>504</v>
      </c>
      <c r="D1041" s="197" t="s">
        <v>752</v>
      </c>
      <c r="E1041" s="197" t="s">
        <v>28</v>
      </c>
      <c r="F1041" s="199">
        <v>9000</v>
      </c>
      <c r="G1041" s="197">
        <f>'Drop downs XTRA'!$F1041*2</f>
        <v>18000</v>
      </c>
      <c r="H1041" s="200">
        <v>42137</v>
      </c>
      <c r="Q1041" t="str">
        <f t="shared" si="64"/>
        <v>OK</v>
      </c>
      <c r="R1041" t="str">
        <f t="shared" si="65"/>
        <v>OK</v>
      </c>
      <c r="S1041" t="str">
        <f t="shared" si="66"/>
        <v>OK</v>
      </c>
      <c r="T1041" t="str">
        <f t="shared" si="67"/>
        <v>OK</v>
      </c>
    </row>
    <row r="1042" spans="1:20">
      <c r="A1042" s="83" t="s">
        <v>741</v>
      </c>
      <c r="B1042" s="194" t="s">
        <v>738</v>
      </c>
      <c r="C1042" s="194" t="s">
        <v>743</v>
      </c>
      <c r="D1042" s="194" t="s">
        <v>751</v>
      </c>
      <c r="E1042" s="194" t="s">
        <v>28</v>
      </c>
      <c r="F1042" s="195">
        <v>15000</v>
      </c>
      <c r="G1042" s="194">
        <f>'Drop downs XTRA'!$F1042*2</f>
        <v>30000</v>
      </c>
      <c r="H1042" s="196">
        <v>42989</v>
      </c>
      <c r="Q1042" t="str">
        <f t="shared" si="64"/>
        <v>OK</v>
      </c>
      <c r="R1042" t="str">
        <f t="shared" si="65"/>
        <v>OK</v>
      </c>
      <c r="S1042" t="str">
        <f t="shared" si="66"/>
        <v>OK</v>
      </c>
      <c r="T1042" t="str">
        <f t="shared" si="67"/>
        <v>OK</v>
      </c>
    </row>
    <row r="1043" spans="1:20">
      <c r="A1043" s="82" t="s">
        <v>746</v>
      </c>
      <c r="B1043" s="197" t="s">
        <v>738</v>
      </c>
      <c r="C1043" s="197" t="s">
        <v>743</v>
      </c>
      <c r="D1043" s="197" t="s">
        <v>732</v>
      </c>
      <c r="E1043" s="197" t="s">
        <v>28</v>
      </c>
      <c r="F1043" s="199">
        <v>18000</v>
      </c>
      <c r="G1043" s="197">
        <f>'Drop downs XTRA'!$F1043*2</f>
        <v>36000</v>
      </c>
      <c r="H1043" s="200">
        <v>42948</v>
      </c>
      <c r="Q1043" t="str">
        <f t="shared" si="64"/>
        <v>OK</v>
      </c>
      <c r="R1043" t="str">
        <f t="shared" si="65"/>
        <v>OK</v>
      </c>
      <c r="S1043" t="str">
        <f t="shared" si="66"/>
        <v>OK</v>
      </c>
      <c r="T1043" t="str">
        <f t="shared" si="67"/>
        <v>OK</v>
      </c>
    </row>
    <row r="1044" spans="1:20">
      <c r="A1044" s="83" t="s">
        <v>756</v>
      </c>
      <c r="B1044" s="194" t="s">
        <v>730</v>
      </c>
      <c r="C1044" s="194" t="s">
        <v>504</v>
      </c>
      <c r="D1044" s="194" t="s">
        <v>749</v>
      </c>
      <c r="E1044" s="194" t="s">
        <v>740</v>
      </c>
      <c r="F1044" s="195">
        <v>-11000</v>
      </c>
      <c r="G1044" s="194">
        <f>'Drop downs XTRA'!$F1044*2</f>
        <v>-22000</v>
      </c>
      <c r="H1044" s="196">
        <v>42800</v>
      </c>
      <c r="Q1044" t="str">
        <f t="shared" si="64"/>
        <v>OK</v>
      </c>
      <c r="R1044" t="str">
        <f t="shared" si="65"/>
        <v>OK</v>
      </c>
      <c r="S1044" t="str">
        <f t="shared" si="66"/>
        <v>OK</v>
      </c>
      <c r="T1044" t="str">
        <f t="shared" si="67"/>
        <v>OK</v>
      </c>
    </row>
    <row r="1045" spans="1:20">
      <c r="A1045" s="82" t="s">
        <v>757</v>
      </c>
      <c r="B1045" s="197" t="s">
        <v>730</v>
      </c>
      <c r="C1045" s="197" t="s">
        <v>734</v>
      </c>
      <c r="D1045" s="197" t="s">
        <v>749</v>
      </c>
      <c r="E1045" s="197" t="s">
        <v>740</v>
      </c>
      <c r="F1045" s="199">
        <v>-3000</v>
      </c>
      <c r="G1045" s="197">
        <f>'Drop downs XTRA'!$F1045*2</f>
        <v>-6000</v>
      </c>
      <c r="H1045" s="200">
        <v>42270</v>
      </c>
      <c r="Q1045" t="str">
        <f t="shared" si="64"/>
        <v>OK</v>
      </c>
      <c r="R1045" t="str">
        <f t="shared" si="65"/>
        <v>OK</v>
      </c>
      <c r="S1045" t="str">
        <f t="shared" si="66"/>
        <v>OK</v>
      </c>
      <c r="T1045" t="str">
        <f t="shared" si="67"/>
        <v>OK</v>
      </c>
    </row>
    <row r="1046" spans="1:20">
      <c r="A1046" s="83" t="s">
        <v>758</v>
      </c>
      <c r="B1046" s="194" t="s">
        <v>730</v>
      </c>
      <c r="C1046" s="194" t="s">
        <v>750</v>
      </c>
      <c r="D1046" s="194" t="s">
        <v>749</v>
      </c>
      <c r="E1046" s="194" t="s">
        <v>740</v>
      </c>
      <c r="F1046" s="195">
        <v>-6000</v>
      </c>
      <c r="G1046" s="194">
        <f>'Drop downs XTRA'!$F1046*2</f>
        <v>-12000</v>
      </c>
      <c r="H1046" s="196">
        <v>42357</v>
      </c>
      <c r="Q1046" t="str">
        <f t="shared" si="64"/>
        <v>OK</v>
      </c>
      <c r="R1046" t="str">
        <f t="shared" si="65"/>
        <v>OK</v>
      </c>
      <c r="S1046" t="str">
        <f t="shared" si="66"/>
        <v>OK</v>
      </c>
      <c r="T1046" t="str">
        <f t="shared" si="67"/>
        <v>OK</v>
      </c>
    </row>
    <row r="1047" spans="1:20">
      <c r="A1047" s="82" t="s">
        <v>759</v>
      </c>
      <c r="B1047" s="197" t="s">
        <v>730</v>
      </c>
      <c r="C1047" s="197" t="s">
        <v>743</v>
      </c>
      <c r="D1047" s="197" t="s">
        <v>751</v>
      </c>
      <c r="E1047" s="197" t="s">
        <v>740</v>
      </c>
      <c r="F1047" s="199">
        <v>-3000</v>
      </c>
      <c r="G1047" s="197">
        <f>'Drop downs XTRA'!$F1047*2</f>
        <v>-6000</v>
      </c>
      <c r="H1047" s="200">
        <v>42574</v>
      </c>
      <c r="Q1047" t="str">
        <f t="shared" si="64"/>
        <v>OK</v>
      </c>
      <c r="R1047" t="str">
        <f t="shared" si="65"/>
        <v>OK</v>
      </c>
      <c r="S1047" t="str">
        <f t="shared" si="66"/>
        <v>OK</v>
      </c>
      <c r="T1047" t="str">
        <f t="shared" si="67"/>
        <v>OK</v>
      </c>
    </row>
    <row r="1048" spans="1:20">
      <c r="A1048" s="83" t="s">
        <v>756</v>
      </c>
      <c r="B1048" s="194" t="s">
        <v>738</v>
      </c>
      <c r="C1048" s="194" t="s">
        <v>743</v>
      </c>
      <c r="D1048" s="194" t="s">
        <v>751</v>
      </c>
      <c r="E1048" s="194" t="s">
        <v>740</v>
      </c>
      <c r="F1048" s="195">
        <v>-15000</v>
      </c>
      <c r="G1048" s="194">
        <f>'Drop downs XTRA'!$F1048*2</f>
        <v>-30000</v>
      </c>
      <c r="H1048" s="196">
        <v>42171</v>
      </c>
      <c r="Q1048" t="str">
        <f t="shared" si="64"/>
        <v>OK</v>
      </c>
      <c r="R1048" t="str">
        <f t="shared" si="65"/>
        <v>OK</v>
      </c>
      <c r="S1048" t="str">
        <f t="shared" si="66"/>
        <v>OK</v>
      </c>
      <c r="T1048" t="str">
        <f t="shared" si="67"/>
        <v>OK</v>
      </c>
    </row>
    <row r="1049" spans="1:20">
      <c r="A1049" s="82" t="s">
        <v>757</v>
      </c>
      <c r="B1049" s="197" t="s">
        <v>738</v>
      </c>
      <c r="C1049" s="197" t="s">
        <v>750</v>
      </c>
      <c r="D1049" s="197" t="s">
        <v>732</v>
      </c>
      <c r="E1049" s="197" t="s">
        <v>740</v>
      </c>
      <c r="F1049" s="199">
        <v>-7000</v>
      </c>
      <c r="G1049" s="197">
        <f>'Drop downs XTRA'!$F1049*2</f>
        <v>-14000</v>
      </c>
      <c r="H1049" s="200">
        <v>42843</v>
      </c>
      <c r="Q1049" t="str">
        <f t="shared" si="64"/>
        <v>OK</v>
      </c>
      <c r="R1049" t="str">
        <f t="shared" si="65"/>
        <v>OK</v>
      </c>
      <c r="S1049" t="str">
        <f t="shared" si="66"/>
        <v>OK</v>
      </c>
      <c r="T1049" t="str">
        <f t="shared" si="67"/>
        <v>OK</v>
      </c>
    </row>
    <row r="1050" spans="1:20">
      <c r="A1050" s="83" t="s">
        <v>758</v>
      </c>
      <c r="B1050" s="194" t="s">
        <v>738</v>
      </c>
      <c r="C1050" s="194" t="s">
        <v>731</v>
      </c>
      <c r="D1050" s="194" t="s">
        <v>494</v>
      </c>
      <c r="E1050" s="194" t="s">
        <v>740</v>
      </c>
      <c r="F1050" s="195">
        <v>-10000</v>
      </c>
      <c r="G1050" s="194">
        <f>'Drop downs XTRA'!$F1050*2</f>
        <v>-20000</v>
      </c>
      <c r="H1050" s="196">
        <v>42457</v>
      </c>
      <c r="Q1050" t="str">
        <f t="shared" si="64"/>
        <v>OK</v>
      </c>
      <c r="R1050" t="str">
        <f t="shared" si="65"/>
        <v>OK</v>
      </c>
      <c r="S1050" t="str">
        <f t="shared" si="66"/>
        <v>OK</v>
      </c>
      <c r="T1050" t="str">
        <f t="shared" si="67"/>
        <v>OK</v>
      </c>
    </row>
    <row r="1051" spans="1:20">
      <c r="A1051" s="82" t="s">
        <v>759</v>
      </c>
      <c r="B1051" s="197" t="s">
        <v>738</v>
      </c>
      <c r="C1051" s="197" t="s">
        <v>743</v>
      </c>
      <c r="D1051" s="197" t="s">
        <v>751</v>
      </c>
      <c r="E1051" s="197" t="s">
        <v>740</v>
      </c>
      <c r="F1051" s="199">
        <v>-7000</v>
      </c>
      <c r="G1051" s="197">
        <f>'Drop downs XTRA'!$F1051*2</f>
        <v>-14000</v>
      </c>
      <c r="H1051" s="200">
        <v>42183</v>
      </c>
      <c r="Q1051" t="str">
        <f t="shared" si="64"/>
        <v>OK</v>
      </c>
      <c r="R1051" t="str">
        <f t="shared" si="65"/>
        <v>OK</v>
      </c>
      <c r="S1051" t="str">
        <f t="shared" si="66"/>
        <v>OK</v>
      </c>
      <c r="T1051" t="str">
        <f t="shared" si="67"/>
        <v>OK</v>
      </c>
    </row>
    <row r="1052" spans="1:20">
      <c r="A1052" s="83" t="s">
        <v>756</v>
      </c>
      <c r="B1052" s="194" t="s">
        <v>748</v>
      </c>
      <c r="C1052" s="194" t="s">
        <v>743</v>
      </c>
      <c r="D1052" s="194" t="s">
        <v>739</v>
      </c>
      <c r="E1052" s="194" t="s">
        <v>740</v>
      </c>
      <c r="F1052" s="195">
        <v>-13000</v>
      </c>
      <c r="G1052" s="194">
        <f>'Drop downs XTRA'!$F1052*2</f>
        <v>-26000</v>
      </c>
      <c r="H1052" s="196">
        <v>42434</v>
      </c>
      <c r="Q1052" t="str">
        <f t="shared" si="64"/>
        <v>OK</v>
      </c>
      <c r="R1052" t="str">
        <f t="shared" si="65"/>
        <v>OK</v>
      </c>
      <c r="S1052" t="str">
        <f t="shared" si="66"/>
        <v>OK</v>
      </c>
      <c r="T1052" t="str">
        <f t="shared" si="67"/>
        <v>OK</v>
      </c>
    </row>
    <row r="1053" spans="1:20">
      <c r="A1053" s="82" t="s">
        <v>757</v>
      </c>
      <c r="B1053" s="197" t="s">
        <v>748</v>
      </c>
      <c r="C1053" s="197" t="s">
        <v>734</v>
      </c>
      <c r="D1053" s="197" t="s">
        <v>752</v>
      </c>
      <c r="E1053" s="197" t="s">
        <v>740</v>
      </c>
      <c r="F1053" s="199">
        <v>-5000</v>
      </c>
      <c r="G1053" s="197">
        <f>'Drop downs XTRA'!$F1053*2</f>
        <v>-10000</v>
      </c>
      <c r="H1053" s="200">
        <v>42403</v>
      </c>
      <c r="Q1053" t="str">
        <f t="shared" si="64"/>
        <v>OK</v>
      </c>
      <c r="R1053" t="str">
        <f t="shared" si="65"/>
        <v>OK</v>
      </c>
      <c r="S1053" t="str">
        <f t="shared" si="66"/>
        <v>OK</v>
      </c>
      <c r="T1053" t="str">
        <f t="shared" si="67"/>
        <v>OK</v>
      </c>
    </row>
    <row r="1054" spans="1:20">
      <c r="A1054" s="83" t="s">
        <v>758</v>
      </c>
      <c r="B1054" s="194" t="s">
        <v>748</v>
      </c>
      <c r="C1054" s="194" t="s">
        <v>504</v>
      </c>
      <c r="D1054" s="194" t="s">
        <v>494</v>
      </c>
      <c r="E1054" s="194" t="s">
        <v>740</v>
      </c>
      <c r="F1054" s="195">
        <v>-8000</v>
      </c>
      <c r="G1054" s="194">
        <f>'Drop downs XTRA'!$F1054*2</f>
        <v>-16000</v>
      </c>
      <c r="H1054" s="196">
        <v>42041</v>
      </c>
      <c r="Q1054" t="str">
        <f t="shared" si="64"/>
        <v>OK</v>
      </c>
      <c r="R1054" t="str">
        <f t="shared" si="65"/>
        <v>OK</v>
      </c>
      <c r="S1054" t="str">
        <f t="shared" si="66"/>
        <v>OK</v>
      </c>
      <c r="T1054" t="str">
        <f t="shared" si="67"/>
        <v>OK</v>
      </c>
    </row>
    <row r="1055" spans="1:20">
      <c r="A1055" s="82" t="s">
        <v>759</v>
      </c>
      <c r="B1055" s="197" t="s">
        <v>748</v>
      </c>
      <c r="C1055" s="197" t="s">
        <v>731</v>
      </c>
      <c r="D1055" s="197" t="s">
        <v>739</v>
      </c>
      <c r="E1055" s="197" t="s">
        <v>740</v>
      </c>
      <c r="F1055" s="199">
        <v>-5000</v>
      </c>
      <c r="G1055" s="197">
        <f>'Drop downs XTRA'!$F1055*2</f>
        <v>-10000</v>
      </c>
      <c r="H1055" s="200">
        <v>42188</v>
      </c>
      <c r="Q1055" t="str">
        <f t="shared" si="64"/>
        <v>OK</v>
      </c>
      <c r="R1055" t="str">
        <f t="shared" si="65"/>
        <v>Check Gov &amp; HP</v>
      </c>
      <c r="S1055" t="str">
        <f t="shared" si="66"/>
        <v>OK</v>
      </c>
      <c r="T1055" t="str">
        <f t="shared" si="67"/>
        <v>OK</v>
      </c>
    </row>
    <row r="1056" spans="1:20">
      <c r="A1056" s="83" t="s">
        <v>756</v>
      </c>
      <c r="B1056" s="194" t="s">
        <v>744</v>
      </c>
      <c r="C1056" s="194" t="s">
        <v>731</v>
      </c>
      <c r="D1056" s="194" t="s">
        <v>752</v>
      </c>
      <c r="E1056" s="194" t="s">
        <v>740</v>
      </c>
      <c r="F1056" s="195">
        <v>-10000</v>
      </c>
      <c r="G1056" s="194">
        <f>'Drop downs XTRA'!$F1056*2</f>
        <v>-20000</v>
      </c>
      <c r="H1056" s="196">
        <v>42652</v>
      </c>
      <c r="Q1056" t="str">
        <f t="shared" si="64"/>
        <v>OK</v>
      </c>
      <c r="R1056" t="str">
        <f t="shared" si="65"/>
        <v>OK</v>
      </c>
      <c r="S1056" t="str">
        <f t="shared" si="66"/>
        <v>OK</v>
      </c>
      <c r="T1056" t="str">
        <f t="shared" si="67"/>
        <v>OK</v>
      </c>
    </row>
    <row r="1057" spans="1:20">
      <c r="A1057" s="82" t="s">
        <v>757</v>
      </c>
      <c r="B1057" s="197" t="s">
        <v>744</v>
      </c>
      <c r="C1057" s="197" t="s">
        <v>502</v>
      </c>
      <c r="D1057" s="197" t="s">
        <v>732</v>
      </c>
      <c r="E1057" s="197" t="s">
        <v>740</v>
      </c>
      <c r="F1057" s="199">
        <v>-2000</v>
      </c>
      <c r="G1057" s="197">
        <f>'Drop downs XTRA'!$F1057*2</f>
        <v>-4000</v>
      </c>
      <c r="H1057" s="200">
        <v>42123</v>
      </c>
      <c r="Q1057" t="str">
        <f t="shared" si="64"/>
        <v>OK</v>
      </c>
      <c r="R1057" t="str">
        <f t="shared" si="65"/>
        <v>OK</v>
      </c>
      <c r="S1057" t="str">
        <f t="shared" si="66"/>
        <v>OK</v>
      </c>
      <c r="T1057" t="str">
        <f t="shared" si="67"/>
        <v>OK</v>
      </c>
    </row>
    <row r="1058" spans="1:20">
      <c r="A1058" s="83" t="s">
        <v>758</v>
      </c>
      <c r="B1058" s="194" t="s">
        <v>744</v>
      </c>
      <c r="C1058" s="194" t="s">
        <v>743</v>
      </c>
      <c r="D1058" s="194" t="s">
        <v>732</v>
      </c>
      <c r="E1058" s="194" t="s">
        <v>740</v>
      </c>
      <c r="F1058" s="195">
        <v>-5000</v>
      </c>
      <c r="G1058" s="194">
        <f>'Drop downs XTRA'!$F1058*2</f>
        <v>-10000</v>
      </c>
      <c r="H1058" s="196">
        <v>42425</v>
      </c>
      <c r="Q1058" t="str">
        <f t="shared" si="64"/>
        <v>OK</v>
      </c>
      <c r="R1058" t="str">
        <f t="shared" si="65"/>
        <v>OK</v>
      </c>
      <c r="S1058" t="str">
        <f t="shared" si="66"/>
        <v>OK</v>
      </c>
      <c r="T1058" t="str">
        <f t="shared" si="67"/>
        <v>OK</v>
      </c>
    </row>
    <row r="1059" spans="1:20">
      <c r="A1059" s="82" t="s">
        <v>759</v>
      </c>
      <c r="B1059" s="197" t="s">
        <v>744</v>
      </c>
      <c r="C1059" s="197" t="s">
        <v>731</v>
      </c>
      <c r="D1059" s="197" t="s">
        <v>752</v>
      </c>
      <c r="E1059" s="197" t="s">
        <v>740</v>
      </c>
      <c r="F1059" s="199">
        <v>-2000</v>
      </c>
      <c r="G1059" s="197">
        <f>'Drop downs XTRA'!$F1059*2</f>
        <v>-4000</v>
      </c>
      <c r="H1059" s="200">
        <v>42200</v>
      </c>
      <c r="Q1059" t="str">
        <f t="shared" si="64"/>
        <v>OK</v>
      </c>
      <c r="R1059" t="str">
        <f t="shared" si="65"/>
        <v>OK</v>
      </c>
      <c r="S1059" t="str">
        <f t="shared" si="66"/>
        <v>OK</v>
      </c>
      <c r="T1059" t="str">
        <f t="shared" si="67"/>
        <v>OK</v>
      </c>
    </row>
    <row r="1060" spans="1:20">
      <c r="A1060" s="83" t="s">
        <v>756</v>
      </c>
      <c r="B1060" s="194" t="s">
        <v>738</v>
      </c>
      <c r="C1060" s="194" t="s">
        <v>504</v>
      </c>
      <c r="D1060" s="194" t="s">
        <v>494</v>
      </c>
      <c r="E1060" s="194" t="s">
        <v>740</v>
      </c>
      <c r="F1060" s="195">
        <v>-16000</v>
      </c>
      <c r="G1060" s="194">
        <f>'Drop downs XTRA'!$F1060*2</f>
        <v>-32000</v>
      </c>
      <c r="H1060" s="196">
        <v>42244</v>
      </c>
      <c r="Q1060" t="str">
        <f t="shared" si="64"/>
        <v>OK</v>
      </c>
      <c r="R1060" t="str">
        <f t="shared" si="65"/>
        <v>OK</v>
      </c>
      <c r="S1060" t="str">
        <f t="shared" si="66"/>
        <v>OK</v>
      </c>
      <c r="T1060" t="str">
        <f t="shared" si="67"/>
        <v>OK</v>
      </c>
    </row>
    <row r="1061" spans="1:20">
      <c r="A1061" s="82" t="s">
        <v>757</v>
      </c>
      <c r="B1061" s="197" t="s">
        <v>738</v>
      </c>
      <c r="C1061" s="197" t="s">
        <v>502</v>
      </c>
      <c r="D1061" s="197" t="s">
        <v>749</v>
      </c>
      <c r="E1061" s="197" t="s">
        <v>740</v>
      </c>
      <c r="F1061" s="199">
        <v>-8000</v>
      </c>
      <c r="G1061" s="197">
        <f>'Drop downs XTRA'!$F1061*2</f>
        <v>-16000</v>
      </c>
      <c r="H1061" s="200">
        <v>42935</v>
      </c>
      <c r="Q1061" t="str">
        <f t="shared" si="64"/>
        <v>OK</v>
      </c>
      <c r="R1061" t="str">
        <f t="shared" si="65"/>
        <v>OK</v>
      </c>
      <c r="S1061" t="str">
        <f t="shared" si="66"/>
        <v>OK</v>
      </c>
      <c r="T1061" t="str">
        <f t="shared" si="67"/>
        <v>OK</v>
      </c>
    </row>
    <row r="1062" spans="1:20">
      <c r="A1062" s="83" t="s">
        <v>758</v>
      </c>
      <c r="B1062" s="194" t="s">
        <v>738</v>
      </c>
      <c r="C1062" s="194" t="s">
        <v>743</v>
      </c>
      <c r="D1062" s="194" t="s">
        <v>739</v>
      </c>
      <c r="E1062" s="194" t="s">
        <v>740</v>
      </c>
      <c r="F1062" s="195">
        <v>-11000</v>
      </c>
      <c r="G1062" s="194">
        <f>'Drop downs XTRA'!$F1062*2</f>
        <v>-22000</v>
      </c>
      <c r="H1062" s="196">
        <v>42071</v>
      </c>
      <c r="Q1062" t="str">
        <f t="shared" si="64"/>
        <v>OK</v>
      </c>
      <c r="R1062" t="str">
        <f t="shared" si="65"/>
        <v>OK</v>
      </c>
      <c r="S1062" t="str">
        <f t="shared" si="66"/>
        <v>OK</v>
      </c>
      <c r="T1062" t="str">
        <f t="shared" si="67"/>
        <v>OK</v>
      </c>
    </row>
    <row r="1063" spans="1:20">
      <c r="A1063" s="82" t="s">
        <v>759</v>
      </c>
      <c r="B1063" s="197" t="s">
        <v>738</v>
      </c>
      <c r="C1063" s="197" t="s">
        <v>750</v>
      </c>
      <c r="D1063" s="197" t="s">
        <v>749</v>
      </c>
      <c r="E1063" s="197" t="s">
        <v>740</v>
      </c>
      <c r="F1063" s="199">
        <v>-8000</v>
      </c>
      <c r="G1063" s="197">
        <f>'Drop downs XTRA'!$F1063*2</f>
        <v>-16000</v>
      </c>
      <c r="H1063" s="200">
        <v>42103</v>
      </c>
      <c r="Q1063" t="str">
        <f t="shared" si="64"/>
        <v>OK</v>
      </c>
      <c r="R1063" t="str">
        <f t="shared" si="65"/>
        <v>OK</v>
      </c>
      <c r="S1063" t="str">
        <f t="shared" si="66"/>
        <v>OK</v>
      </c>
      <c r="T1063" t="str">
        <f t="shared" si="67"/>
        <v>OK</v>
      </c>
    </row>
    <row r="1064" spans="1:20">
      <c r="A1064" s="83" t="s">
        <v>760</v>
      </c>
      <c r="B1064" s="194" t="s">
        <v>738</v>
      </c>
      <c r="C1064" s="194" t="s">
        <v>753</v>
      </c>
      <c r="D1064" s="194" t="s">
        <v>753</v>
      </c>
      <c r="E1064" s="194" t="s">
        <v>745</v>
      </c>
      <c r="F1064" s="195">
        <v>-11000</v>
      </c>
      <c r="G1064" s="194">
        <f>'Drop downs XTRA'!$F1064*2</f>
        <v>-22000</v>
      </c>
      <c r="H1064" s="196">
        <v>42073</v>
      </c>
      <c r="Q1064" t="str">
        <f t="shared" si="64"/>
        <v>OK</v>
      </c>
      <c r="R1064" t="str">
        <f t="shared" si="65"/>
        <v>OK</v>
      </c>
      <c r="S1064" t="str">
        <f t="shared" si="66"/>
        <v>OK</v>
      </c>
      <c r="T1064" t="str">
        <f t="shared" si="67"/>
        <v>OK</v>
      </c>
    </row>
    <row r="1065" spans="1:20">
      <c r="A1065" s="82" t="s">
        <v>39</v>
      </c>
      <c r="B1065" s="197" t="s">
        <v>738</v>
      </c>
      <c r="C1065" s="197" t="s">
        <v>753</v>
      </c>
      <c r="D1065" s="197" t="s">
        <v>753</v>
      </c>
      <c r="E1065" s="197" t="s">
        <v>745</v>
      </c>
      <c r="F1065" s="199">
        <v>-5530.0000000000009</v>
      </c>
      <c r="G1065" s="197">
        <f>'Drop downs XTRA'!$F1065*2</f>
        <v>-11060.000000000002</v>
      </c>
      <c r="H1065" s="200">
        <v>42709</v>
      </c>
      <c r="Q1065" t="str">
        <f t="shared" si="64"/>
        <v>OK</v>
      </c>
      <c r="R1065" t="str">
        <f t="shared" si="65"/>
        <v>OK</v>
      </c>
      <c r="S1065" t="str">
        <f t="shared" si="66"/>
        <v>OK</v>
      </c>
      <c r="T1065" t="str">
        <f t="shared" si="67"/>
        <v>OK</v>
      </c>
    </row>
    <row r="1066" spans="1:20">
      <c r="A1066" s="83" t="s">
        <v>761</v>
      </c>
      <c r="B1066" s="194" t="s">
        <v>738</v>
      </c>
      <c r="C1066" s="194" t="s">
        <v>753</v>
      </c>
      <c r="D1066" s="194" t="s">
        <v>753</v>
      </c>
      <c r="E1066" s="194" t="s">
        <v>745</v>
      </c>
      <c r="F1066" s="195">
        <v>-1500</v>
      </c>
      <c r="G1066" s="194">
        <f>'Drop downs XTRA'!$F1066*2</f>
        <v>-3000</v>
      </c>
      <c r="H1066" s="196">
        <v>42096</v>
      </c>
      <c r="Q1066" t="str">
        <f t="shared" si="64"/>
        <v>OK</v>
      </c>
      <c r="R1066" t="str">
        <f t="shared" si="65"/>
        <v>OK</v>
      </c>
      <c r="S1066" t="str">
        <f t="shared" si="66"/>
        <v>OK</v>
      </c>
      <c r="T1066" t="str">
        <f t="shared" si="67"/>
        <v>OK</v>
      </c>
    </row>
    <row r="1067" spans="1:20">
      <c r="A1067" s="82" t="s">
        <v>309</v>
      </c>
      <c r="B1067" s="197" t="s">
        <v>738</v>
      </c>
      <c r="C1067" s="197" t="s">
        <v>753</v>
      </c>
      <c r="D1067" s="197" t="s">
        <v>753</v>
      </c>
      <c r="E1067" s="197" t="s">
        <v>745</v>
      </c>
      <c r="F1067" s="199">
        <v>-3000</v>
      </c>
      <c r="G1067" s="197">
        <f>'Drop downs XTRA'!$F1067*2</f>
        <v>-6000</v>
      </c>
      <c r="H1067" s="200">
        <v>42706</v>
      </c>
      <c r="Q1067" t="str">
        <f t="shared" si="64"/>
        <v>OK</v>
      </c>
      <c r="R1067" t="str">
        <f t="shared" si="65"/>
        <v>OK</v>
      </c>
      <c r="S1067" t="str">
        <f t="shared" si="66"/>
        <v>OK</v>
      </c>
      <c r="T1067" t="str">
        <f t="shared" si="67"/>
        <v>OK</v>
      </c>
    </row>
    <row r="1068" spans="1:20">
      <c r="A1068" s="83" t="s">
        <v>601</v>
      </c>
      <c r="B1068" s="194" t="s">
        <v>738</v>
      </c>
      <c r="C1068" s="194" t="s">
        <v>753</v>
      </c>
      <c r="D1068" s="194" t="s">
        <v>753</v>
      </c>
      <c r="E1068" s="194" t="s">
        <v>745</v>
      </c>
      <c r="F1068" s="195">
        <v>-3000</v>
      </c>
      <c r="G1068" s="194">
        <f>'Drop downs XTRA'!$F1068*2</f>
        <v>-6000</v>
      </c>
      <c r="H1068" s="196">
        <v>42908</v>
      </c>
      <c r="Q1068" t="str">
        <f t="shared" si="64"/>
        <v>OK</v>
      </c>
      <c r="R1068" t="str">
        <f t="shared" si="65"/>
        <v>OK</v>
      </c>
      <c r="S1068" t="str">
        <f t="shared" si="66"/>
        <v>OK</v>
      </c>
      <c r="T1068" t="str">
        <f t="shared" si="67"/>
        <v>OK</v>
      </c>
    </row>
    <row r="1069" spans="1:20">
      <c r="A1069" s="82" t="s">
        <v>762</v>
      </c>
      <c r="B1069" s="197" t="s">
        <v>738</v>
      </c>
      <c r="C1069" s="197" t="s">
        <v>753</v>
      </c>
      <c r="D1069" s="197" t="s">
        <v>753</v>
      </c>
      <c r="E1069" s="197" t="s">
        <v>745</v>
      </c>
      <c r="F1069" s="199">
        <v>-2000</v>
      </c>
      <c r="G1069" s="197">
        <f>'Drop downs XTRA'!$F1069*2</f>
        <v>-4000</v>
      </c>
      <c r="H1069" s="200">
        <v>42279</v>
      </c>
      <c r="Q1069" t="str">
        <f t="shared" si="64"/>
        <v>OK</v>
      </c>
      <c r="R1069" t="str">
        <f t="shared" si="65"/>
        <v>OK</v>
      </c>
      <c r="S1069" t="str">
        <f t="shared" si="66"/>
        <v>OK</v>
      </c>
      <c r="T1069" t="str">
        <f t="shared" si="67"/>
        <v>OK</v>
      </c>
    </row>
    <row r="1070" spans="1:20">
      <c r="A1070" s="83" t="s">
        <v>763</v>
      </c>
      <c r="B1070" s="194" t="s">
        <v>738</v>
      </c>
      <c r="C1070" s="194" t="s">
        <v>753</v>
      </c>
      <c r="D1070" s="194" t="s">
        <v>753</v>
      </c>
      <c r="E1070" s="194" t="s">
        <v>745</v>
      </c>
      <c r="F1070" s="195">
        <v>-5000</v>
      </c>
      <c r="G1070" s="194">
        <f>'Drop downs XTRA'!$F1070*2</f>
        <v>-10000</v>
      </c>
      <c r="H1070" s="196">
        <v>42740</v>
      </c>
      <c r="Q1070" t="str">
        <f t="shared" si="64"/>
        <v>OK</v>
      </c>
      <c r="R1070" t="str">
        <f t="shared" si="65"/>
        <v>OK</v>
      </c>
      <c r="S1070" t="str">
        <f t="shared" si="66"/>
        <v>OK</v>
      </c>
      <c r="T1070" t="str">
        <f t="shared" si="67"/>
        <v>OK</v>
      </c>
    </row>
    <row r="1071" spans="1:20">
      <c r="A1071" s="82" t="s">
        <v>764</v>
      </c>
      <c r="B1071" s="197" t="s">
        <v>738</v>
      </c>
      <c r="C1071" s="197" t="s">
        <v>753</v>
      </c>
      <c r="D1071" s="197" t="s">
        <v>753</v>
      </c>
      <c r="E1071" s="197" t="s">
        <v>745</v>
      </c>
      <c r="F1071" s="199">
        <v>-3000</v>
      </c>
      <c r="G1071" s="197">
        <f>'Drop downs XTRA'!$F1071*2</f>
        <v>-6000</v>
      </c>
      <c r="H1071" s="200">
        <v>42749</v>
      </c>
      <c r="Q1071" t="str">
        <f t="shared" si="64"/>
        <v>OK</v>
      </c>
      <c r="R1071" t="str">
        <f t="shared" si="65"/>
        <v>OK</v>
      </c>
      <c r="S1071" t="str">
        <f t="shared" si="66"/>
        <v>OK</v>
      </c>
      <c r="T1071" t="str">
        <f t="shared" si="67"/>
        <v>OK</v>
      </c>
    </row>
    <row r="1072" spans="1:20">
      <c r="A1072" s="83" t="s">
        <v>533</v>
      </c>
      <c r="B1072" s="194" t="s">
        <v>738</v>
      </c>
      <c r="C1072" s="194" t="s">
        <v>753</v>
      </c>
      <c r="D1072" s="194" t="s">
        <v>753</v>
      </c>
      <c r="E1072" s="194" t="s">
        <v>745</v>
      </c>
      <c r="F1072" s="195">
        <v>-4000</v>
      </c>
      <c r="G1072" s="194">
        <f>'Drop downs XTRA'!$F1072*2</f>
        <v>-8000</v>
      </c>
      <c r="H1072" s="196">
        <v>42062</v>
      </c>
      <c r="Q1072" t="str">
        <f t="shared" si="64"/>
        <v>OK</v>
      </c>
      <c r="R1072" t="str">
        <f t="shared" si="65"/>
        <v>OK</v>
      </c>
      <c r="S1072" t="str">
        <f t="shared" si="66"/>
        <v>OK</v>
      </c>
      <c r="T1072" t="str">
        <f t="shared" si="67"/>
        <v>OK</v>
      </c>
    </row>
    <row r="1073" spans="1:20">
      <c r="A1073" s="82" t="s">
        <v>760</v>
      </c>
      <c r="B1073" s="197" t="s">
        <v>730</v>
      </c>
      <c r="C1073" s="197" t="s">
        <v>753</v>
      </c>
      <c r="D1073" s="197" t="s">
        <v>753</v>
      </c>
      <c r="E1073" s="197" t="s">
        <v>745</v>
      </c>
      <c r="F1073" s="199">
        <v>-11000</v>
      </c>
      <c r="G1073" s="197">
        <f>'Drop downs XTRA'!$F1073*2</f>
        <v>-22000</v>
      </c>
      <c r="H1073" s="200">
        <v>42202</v>
      </c>
      <c r="Q1073" t="str">
        <f t="shared" si="64"/>
        <v>OK</v>
      </c>
      <c r="R1073" t="str">
        <f t="shared" si="65"/>
        <v>OK</v>
      </c>
      <c r="S1073" t="str">
        <f t="shared" si="66"/>
        <v>OK</v>
      </c>
      <c r="T1073" t="str">
        <f t="shared" si="67"/>
        <v>OK</v>
      </c>
    </row>
    <row r="1074" spans="1:20">
      <c r="A1074" s="83" t="s">
        <v>39</v>
      </c>
      <c r="B1074" s="194" t="s">
        <v>730</v>
      </c>
      <c r="C1074" s="194" t="s">
        <v>753</v>
      </c>
      <c r="D1074" s="194" t="s">
        <v>753</v>
      </c>
      <c r="E1074" s="194" t="s">
        <v>745</v>
      </c>
      <c r="F1074" s="195">
        <v>-5530.0000000000009</v>
      </c>
      <c r="G1074" s="194">
        <f>'Drop downs XTRA'!$F1074*2</f>
        <v>-11060.000000000002</v>
      </c>
      <c r="H1074" s="196">
        <v>42523</v>
      </c>
      <c r="Q1074" t="str">
        <f t="shared" si="64"/>
        <v>OK</v>
      </c>
      <c r="R1074" t="str">
        <f t="shared" si="65"/>
        <v>OK</v>
      </c>
      <c r="S1074" t="str">
        <f t="shared" si="66"/>
        <v>OK</v>
      </c>
      <c r="T1074" t="str">
        <f t="shared" si="67"/>
        <v>OK</v>
      </c>
    </row>
    <row r="1075" spans="1:20">
      <c r="A1075" s="82" t="s">
        <v>761</v>
      </c>
      <c r="B1075" s="197" t="s">
        <v>730</v>
      </c>
      <c r="C1075" s="197" t="s">
        <v>753</v>
      </c>
      <c r="D1075" s="197" t="s">
        <v>753</v>
      </c>
      <c r="E1075" s="197" t="s">
        <v>745</v>
      </c>
      <c r="F1075" s="199">
        <v>-2000</v>
      </c>
      <c r="G1075" s="197">
        <f>'Drop downs XTRA'!$F1075*2</f>
        <v>-4000</v>
      </c>
      <c r="H1075" s="200">
        <v>42622</v>
      </c>
      <c r="Q1075" t="str">
        <f t="shared" si="64"/>
        <v>OK</v>
      </c>
      <c r="R1075" t="str">
        <f t="shared" si="65"/>
        <v>OK</v>
      </c>
      <c r="S1075" t="str">
        <f t="shared" si="66"/>
        <v>OK</v>
      </c>
      <c r="T1075" t="str">
        <f t="shared" si="67"/>
        <v>OK</v>
      </c>
    </row>
    <row r="1076" spans="1:20">
      <c r="A1076" s="83" t="s">
        <v>309</v>
      </c>
      <c r="B1076" s="194" t="s">
        <v>730</v>
      </c>
      <c r="C1076" s="194" t="s">
        <v>753</v>
      </c>
      <c r="D1076" s="194" t="s">
        <v>753</v>
      </c>
      <c r="E1076" s="194" t="s">
        <v>745</v>
      </c>
      <c r="F1076" s="195">
        <v>-1500</v>
      </c>
      <c r="G1076" s="194">
        <f>'Drop downs XTRA'!$F1076*2</f>
        <v>-3000</v>
      </c>
      <c r="H1076" s="196">
        <v>42743</v>
      </c>
      <c r="Q1076" t="str">
        <f t="shared" si="64"/>
        <v>OK</v>
      </c>
      <c r="R1076" t="str">
        <f t="shared" si="65"/>
        <v>OK</v>
      </c>
      <c r="S1076" t="str">
        <f t="shared" si="66"/>
        <v>OK</v>
      </c>
      <c r="T1076" t="str">
        <f t="shared" si="67"/>
        <v>OK</v>
      </c>
    </row>
    <row r="1077" spans="1:20">
      <c r="A1077" s="82" t="s">
        <v>601</v>
      </c>
      <c r="B1077" s="197" t="s">
        <v>730</v>
      </c>
      <c r="C1077" s="197" t="s">
        <v>753</v>
      </c>
      <c r="D1077" s="197" t="s">
        <v>753</v>
      </c>
      <c r="E1077" s="197" t="s">
        <v>745</v>
      </c>
      <c r="F1077" s="199">
        <v>-2000</v>
      </c>
      <c r="G1077" s="197">
        <f>'Drop downs XTRA'!$F1077*2</f>
        <v>-4000</v>
      </c>
      <c r="H1077" s="200">
        <v>42714</v>
      </c>
      <c r="Q1077" t="str">
        <f t="shared" si="64"/>
        <v>OK</v>
      </c>
      <c r="R1077" t="str">
        <f t="shared" si="65"/>
        <v>OK</v>
      </c>
      <c r="S1077" t="str">
        <f t="shared" si="66"/>
        <v>OK</v>
      </c>
      <c r="T1077" t="str">
        <f t="shared" si="67"/>
        <v>OK</v>
      </c>
    </row>
    <row r="1078" spans="1:20">
      <c r="A1078" s="83" t="s">
        <v>762</v>
      </c>
      <c r="B1078" s="194" t="s">
        <v>730</v>
      </c>
      <c r="C1078" s="194" t="s">
        <v>753</v>
      </c>
      <c r="D1078" s="194" t="s">
        <v>753</v>
      </c>
      <c r="E1078" s="194" t="s">
        <v>745</v>
      </c>
      <c r="F1078" s="195">
        <v>-1000</v>
      </c>
      <c r="G1078" s="194">
        <f>'Drop downs XTRA'!$F1078*2</f>
        <v>-2000</v>
      </c>
      <c r="H1078" s="196">
        <v>42640</v>
      </c>
      <c r="Q1078" t="str">
        <f t="shared" si="64"/>
        <v>OK</v>
      </c>
      <c r="R1078" t="str">
        <f t="shared" si="65"/>
        <v>OK</v>
      </c>
      <c r="S1078" t="str">
        <f t="shared" si="66"/>
        <v>OK</v>
      </c>
      <c r="T1078" t="str">
        <f t="shared" si="67"/>
        <v>OK</v>
      </c>
    </row>
    <row r="1079" spans="1:20">
      <c r="A1079" s="82" t="s">
        <v>763</v>
      </c>
      <c r="B1079" s="197" t="s">
        <v>730</v>
      </c>
      <c r="C1079" s="197" t="s">
        <v>753</v>
      </c>
      <c r="D1079" s="197" t="s">
        <v>753</v>
      </c>
      <c r="E1079" s="197" t="s">
        <v>745</v>
      </c>
      <c r="F1079" s="199">
        <v>-6000</v>
      </c>
      <c r="G1079" s="197">
        <f>'Drop downs XTRA'!$F1079*2</f>
        <v>-12000</v>
      </c>
      <c r="H1079" s="200">
        <v>42590</v>
      </c>
      <c r="Q1079" t="str">
        <f t="shared" si="64"/>
        <v>OK</v>
      </c>
      <c r="R1079" t="str">
        <f t="shared" si="65"/>
        <v>OK</v>
      </c>
      <c r="S1079" t="str">
        <f t="shared" si="66"/>
        <v>OK</v>
      </c>
      <c r="T1079" t="str">
        <f t="shared" si="67"/>
        <v>OK</v>
      </c>
    </row>
    <row r="1080" spans="1:20">
      <c r="A1080" s="83" t="s">
        <v>764</v>
      </c>
      <c r="B1080" s="194" t="s">
        <v>730</v>
      </c>
      <c r="C1080" s="194" t="s">
        <v>753</v>
      </c>
      <c r="D1080" s="194" t="s">
        <v>753</v>
      </c>
      <c r="E1080" s="194" t="s">
        <v>745</v>
      </c>
      <c r="F1080" s="195">
        <v>-2000</v>
      </c>
      <c r="G1080" s="194">
        <f>'Drop downs XTRA'!$F1080*2</f>
        <v>-4000</v>
      </c>
      <c r="H1080" s="196">
        <v>42005</v>
      </c>
      <c r="Q1080" t="str">
        <f t="shared" si="64"/>
        <v>OK</v>
      </c>
      <c r="R1080" t="str">
        <f t="shared" si="65"/>
        <v>OK</v>
      </c>
      <c r="S1080" t="str">
        <f t="shared" si="66"/>
        <v>OK</v>
      </c>
      <c r="T1080" t="str">
        <f t="shared" si="67"/>
        <v>OK</v>
      </c>
    </row>
    <row r="1081" spans="1:20">
      <c r="A1081" s="82" t="s">
        <v>533</v>
      </c>
      <c r="B1081" s="197" t="s">
        <v>730</v>
      </c>
      <c r="C1081" s="197" t="s">
        <v>753</v>
      </c>
      <c r="D1081" s="197" t="s">
        <v>753</v>
      </c>
      <c r="E1081" s="197" t="s">
        <v>745</v>
      </c>
      <c r="F1081" s="199">
        <v>-4000</v>
      </c>
      <c r="G1081" s="197">
        <f>'Drop downs XTRA'!$F1081*2</f>
        <v>-8000</v>
      </c>
      <c r="H1081" s="200">
        <v>42066</v>
      </c>
      <c r="Q1081" t="str">
        <f t="shared" si="64"/>
        <v>OK</v>
      </c>
      <c r="R1081" t="str">
        <f t="shared" si="65"/>
        <v>OK</v>
      </c>
      <c r="S1081" t="str">
        <f t="shared" si="66"/>
        <v>OK</v>
      </c>
      <c r="T1081" t="str">
        <f t="shared" si="67"/>
        <v>OK</v>
      </c>
    </row>
    <row r="1082" spans="1:20">
      <c r="A1082" s="83" t="s">
        <v>760</v>
      </c>
      <c r="B1082" s="194" t="s">
        <v>738</v>
      </c>
      <c r="C1082" s="194" t="s">
        <v>753</v>
      </c>
      <c r="D1082" s="194" t="s">
        <v>753</v>
      </c>
      <c r="E1082" s="194" t="s">
        <v>745</v>
      </c>
      <c r="F1082" s="195">
        <v>-11000</v>
      </c>
      <c r="G1082" s="194">
        <f>'Drop downs XTRA'!$F1082*2</f>
        <v>-22000</v>
      </c>
      <c r="H1082" s="196">
        <v>42959</v>
      </c>
      <c r="Q1082" t="str">
        <f t="shared" si="64"/>
        <v>OK</v>
      </c>
      <c r="R1082" t="str">
        <f t="shared" si="65"/>
        <v>OK</v>
      </c>
      <c r="S1082" t="str">
        <f t="shared" si="66"/>
        <v>OK</v>
      </c>
      <c r="T1082" t="str">
        <f t="shared" si="67"/>
        <v>OK</v>
      </c>
    </row>
    <row r="1083" spans="1:20">
      <c r="A1083" s="82" t="s">
        <v>39</v>
      </c>
      <c r="B1083" s="197" t="s">
        <v>738</v>
      </c>
      <c r="C1083" s="197" t="s">
        <v>753</v>
      </c>
      <c r="D1083" s="197" t="s">
        <v>753</v>
      </c>
      <c r="E1083" s="197" t="s">
        <v>745</v>
      </c>
      <c r="F1083" s="199">
        <v>-5530.0000000000009</v>
      </c>
      <c r="G1083" s="197">
        <f>'Drop downs XTRA'!$F1083*2</f>
        <v>-11060.000000000002</v>
      </c>
      <c r="H1083" s="200">
        <v>42176</v>
      </c>
      <c r="Q1083" t="str">
        <f t="shared" si="64"/>
        <v>OK</v>
      </c>
      <c r="R1083" t="str">
        <f t="shared" si="65"/>
        <v>OK</v>
      </c>
      <c r="S1083" t="str">
        <f t="shared" si="66"/>
        <v>OK</v>
      </c>
      <c r="T1083" t="str">
        <f t="shared" si="67"/>
        <v>OK</v>
      </c>
    </row>
    <row r="1084" spans="1:20">
      <c r="A1084" s="83" t="s">
        <v>761</v>
      </c>
      <c r="B1084" s="194" t="s">
        <v>738</v>
      </c>
      <c r="C1084" s="194" t="s">
        <v>753</v>
      </c>
      <c r="D1084" s="194" t="s">
        <v>753</v>
      </c>
      <c r="E1084" s="194" t="s">
        <v>745</v>
      </c>
      <c r="F1084" s="195">
        <v>-1500</v>
      </c>
      <c r="G1084" s="194">
        <f>'Drop downs XTRA'!$F1084*2</f>
        <v>-3000</v>
      </c>
      <c r="H1084" s="196">
        <v>42706</v>
      </c>
      <c r="Q1084" t="str">
        <f t="shared" si="64"/>
        <v>OK</v>
      </c>
      <c r="R1084" t="str">
        <f t="shared" si="65"/>
        <v>OK</v>
      </c>
      <c r="S1084" t="str">
        <f t="shared" si="66"/>
        <v>OK</v>
      </c>
      <c r="T1084" t="str">
        <f t="shared" si="67"/>
        <v>OK</v>
      </c>
    </row>
    <row r="1085" spans="1:20">
      <c r="A1085" s="82" t="s">
        <v>309</v>
      </c>
      <c r="B1085" s="197" t="s">
        <v>738</v>
      </c>
      <c r="C1085" s="197" t="s">
        <v>753</v>
      </c>
      <c r="D1085" s="197" t="s">
        <v>753</v>
      </c>
      <c r="E1085" s="197" t="s">
        <v>745</v>
      </c>
      <c r="F1085" s="199">
        <v>-2000</v>
      </c>
      <c r="G1085" s="197">
        <f>'Drop downs XTRA'!$F1085*2</f>
        <v>-4000</v>
      </c>
      <c r="H1085" s="200">
        <v>42383</v>
      </c>
      <c r="Q1085" t="str">
        <f t="shared" si="64"/>
        <v>OK</v>
      </c>
      <c r="R1085" t="str">
        <f t="shared" si="65"/>
        <v>OK</v>
      </c>
      <c r="S1085" t="str">
        <f t="shared" si="66"/>
        <v>OK</v>
      </c>
      <c r="T1085" t="str">
        <f t="shared" si="67"/>
        <v>OK</v>
      </c>
    </row>
    <row r="1086" spans="1:20">
      <c r="A1086" s="83" t="s">
        <v>601</v>
      </c>
      <c r="B1086" s="194" t="s">
        <v>738</v>
      </c>
      <c r="C1086" s="194" t="s">
        <v>753</v>
      </c>
      <c r="D1086" s="194" t="s">
        <v>753</v>
      </c>
      <c r="E1086" s="194" t="s">
        <v>745</v>
      </c>
      <c r="F1086" s="195">
        <v>-3000</v>
      </c>
      <c r="G1086" s="194">
        <f>'Drop downs XTRA'!$F1086*2</f>
        <v>-6000</v>
      </c>
      <c r="H1086" s="196">
        <v>42248</v>
      </c>
      <c r="Q1086" t="str">
        <f t="shared" si="64"/>
        <v>OK</v>
      </c>
      <c r="R1086" t="str">
        <f t="shared" si="65"/>
        <v>OK</v>
      </c>
      <c r="S1086" t="str">
        <f t="shared" si="66"/>
        <v>OK</v>
      </c>
      <c r="T1086" t="str">
        <f t="shared" si="67"/>
        <v>OK</v>
      </c>
    </row>
    <row r="1087" spans="1:20">
      <c r="A1087" s="82" t="s">
        <v>762</v>
      </c>
      <c r="B1087" s="197" t="s">
        <v>738</v>
      </c>
      <c r="C1087" s="197" t="s">
        <v>753</v>
      </c>
      <c r="D1087" s="197" t="s">
        <v>753</v>
      </c>
      <c r="E1087" s="197" t="s">
        <v>745</v>
      </c>
      <c r="F1087" s="199">
        <v>-2000</v>
      </c>
      <c r="G1087" s="197">
        <f>'Drop downs XTRA'!$F1087*2</f>
        <v>-4000</v>
      </c>
      <c r="H1087" s="200">
        <v>42530</v>
      </c>
      <c r="Q1087" t="str">
        <f t="shared" si="64"/>
        <v>OK</v>
      </c>
      <c r="R1087" t="str">
        <f t="shared" si="65"/>
        <v>OK</v>
      </c>
      <c r="S1087" t="str">
        <f t="shared" si="66"/>
        <v>OK</v>
      </c>
      <c r="T1087" t="str">
        <f t="shared" si="67"/>
        <v>OK</v>
      </c>
    </row>
    <row r="1088" spans="1:20">
      <c r="A1088" s="83" t="s">
        <v>763</v>
      </c>
      <c r="B1088" s="194" t="s">
        <v>738</v>
      </c>
      <c r="C1088" s="194" t="s">
        <v>753</v>
      </c>
      <c r="D1088" s="194" t="s">
        <v>753</v>
      </c>
      <c r="E1088" s="194" t="s">
        <v>745</v>
      </c>
      <c r="F1088" s="195">
        <v>-4000</v>
      </c>
      <c r="G1088" s="194">
        <f>'Drop downs XTRA'!$F1088*2</f>
        <v>-8000</v>
      </c>
      <c r="H1088" s="196">
        <v>42831</v>
      </c>
      <c r="Q1088" t="str">
        <f t="shared" si="64"/>
        <v>OK</v>
      </c>
      <c r="R1088" t="str">
        <f t="shared" si="65"/>
        <v>OK</v>
      </c>
      <c r="S1088" t="str">
        <f t="shared" si="66"/>
        <v>OK</v>
      </c>
      <c r="T1088" t="str">
        <f t="shared" si="67"/>
        <v>OK</v>
      </c>
    </row>
    <row r="1089" spans="1:20">
      <c r="A1089" s="82" t="s">
        <v>764</v>
      </c>
      <c r="B1089" s="197" t="s">
        <v>738</v>
      </c>
      <c r="C1089" s="197" t="s">
        <v>753</v>
      </c>
      <c r="D1089" s="197" t="s">
        <v>753</v>
      </c>
      <c r="E1089" s="197" t="s">
        <v>745</v>
      </c>
      <c r="F1089" s="199">
        <v>-2000</v>
      </c>
      <c r="G1089" s="197">
        <f>'Drop downs XTRA'!$F1089*2</f>
        <v>-4000</v>
      </c>
      <c r="H1089" s="200">
        <v>42170</v>
      </c>
      <c r="Q1089" t="str">
        <f t="shared" si="64"/>
        <v>OK</v>
      </c>
      <c r="R1089" t="str">
        <f t="shared" si="65"/>
        <v>OK</v>
      </c>
      <c r="S1089" t="str">
        <f t="shared" si="66"/>
        <v>OK</v>
      </c>
      <c r="T1089" t="str">
        <f t="shared" si="67"/>
        <v>OK</v>
      </c>
    </row>
    <row r="1090" spans="1:20">
      <c r="A1090" s="83" t="s">
        <v>533</v>
      </c>
      <c r="B1090" s="194" t="s">
        <v>738</v>
      </c>
      <c r="C1090" s="194" t="s">
        <v>753</v>
      </c>
      <c r="D1090" s="194" t="s">
        <v>753</v>
      </c>
      <c r="E1090" s="194" t="s">
        <v>745</v>
      </c>
      <c r="F1090" s="195">
        <v>-4000</v>
      </c>
      <c r="G1090" s="194">
        <f>'Drop downs XTRA'!$F1090*2</f>
        <v>-8000</v>
      </c>
      <c r="H1090" s="196">
        <v>42550</v>
      </c>
      <c r="Q1090" t="str">
        <f t="shared" si="64"/>
        <v>OK</v>
      </c>
      <c r="R1090" t="str">
        <f t="shared" si="65"/>
        <v>OK</v>
      </c>
      <c r="S1090" t="str">
        <f t="shared" si="66"/>
        <v>OK</v>
      </c>
      <c r="T1090" t="str">
        <f t="shared" si="67"/>
        <v>OK</v>
      </c>
    </row>
    <row r="1091" spans="1:20">
      <c r="A1091" s="82" t="s">
        <v>760</v>
      </c>
      <c r="B1091" s="197" t="s">
        <v>748</v>
      </c>
      <c r="C1091" s="197" t="s">
        <v>753</v>
      </c>
      <c r="D1091" s="197" t="s">
        <v>753</v>
      </c>
      <c r="E1091" s="197" t="s">
        <v>745</v>
      </c>
      <c r="F1091" s="199">
        <v>-10500</v>
      </c>
      <c r="G1091" s="197">
        <f>'Drop downs XTRA'!$F1091*2</f>
        <v>-21000</v>
      </c>
      <c r="H1091" s="200">
        <v>42977</v>
      </c>
      <c r="Q1091" t="str">
        <f t="shared" si="64"/>
        <v>OK</v>
      </c>
      <c r="R1091" t="str">
        <f t="shared" si="65"/>
        <v>OK</v>
      </c>
      <c r="S1091" t="str">
        <f t="shared" si="66"/>
        <v>OK</v>
      </c>
      <c r="T1091" t="str">
        <f t="shared" si="67"/>
        <v>OK</v>
      </c>
    </row>
    <row r="1092" spans="1:20">
      <c r="A1092" s="83" t="s">
        <v>39</v>
      </c>
      <c r="B1092" s="194" t="s">
        <v>748</v>
      </c>
      <c r="C1092" s="194" t="s">
        <v>753</v>
      </c>
      <c r="D1092" s="194" t="s">
        <v>753</v>
      </c>
      <c r="E1092" s="194" t="s">
        <v>745</v>
      </c>
      <c r="F1092" s="195">
        <v>-5530.0000000000009</v>
      </c>
      <c r="G1092" s="194">
        <f>'Drop downs XTRA'!$F1092*2</f>
        <v>-11060.000000000002</v>
      </c>
      <c r="H1092" s="196">
        <v>42150</v>
      </c>
      <c r="Q1092" t="str">
        <f t="shared" ref="Q1092:Q1155" si="68">IF(COUNTA(A1092:H1092)=8,"OK",$Q$3)</f>
        <v>OK</v>
      </c>
      <c r="R1092" t="str">
        <f t="shared" ref="R1092:R1155" si="69">IF(AND(D1092="Gov",C1092="HP"),$R$3,"OK")</f>
        <v>OK</v>
      </c>
      <c r="S1092" t="str">
        <f t="shared" ref="S1092:S1155" si="70">IF(G1092=F1092*2,"OK",$S$3)</f>
        <v>OK</v>
      </c>
      <c r="T1092" t="str">
        <f t="shared" ref="T1092:T1155" si="71">IF(AND(E1092="Income",F1092&lt;=0),$T$3,"OK")</f>
        <v>OK</v>
      </c>
    </row>
    <row r="1093" spans="1:20">
      <c r="A1093" s="82" t="s">
        <v>761</v>
      </c>
      <c r="B1093" s="197" t="s">
        <v>748</v>
      </c>
      <c r="C1093" s="197" t="s">
        <v>753</v>
      </c>
      <c r="D1093" s="197" t="s">
        <v>753</v>
      </c>
      <c r="E1093" s="197" t="s">
        <v>745</v>
      </c>
      <c r="F1093" s="199">
        <v>-1300</v>
      </c>
      <c r="G1093" s="197">
        <f>'Drop downs XTRA'!$F1093*2</f>
        <v>-2600</v>
      </c>
      <c r="H1093" s="200">
        <v>42172</v>
      </c>
      <c r="Q1093" t="str">
        <f t="shared" si="68"/>
        <v>OK</v>
      </c>
      <c r="R1093" t="str">
        <f t="shared" si="69"/>
        <v>OK</v>
      </c>
      <c r="S1093" t="str">
        <f t="shared" si="70"/>
        <v>OK</v>
      </c>
      <c r="T1093" t="str">
        <f t="shared" si="71"/>
        <v>OK</v>
      </c>
    </row>
    <row r="1094" spans="1:20">
      <c r="A1094" s="83" t="s">
        <v>309</v>
      </c>
      <c r="B1094" s="194" t="s">
        <v>748</v>
      </c>
      <c r="C1094" s="194" t="s">
        <v>753</v>
      </c>
      <c r="D1094" s="194" t="s">
        <v>753</v>
      </c>
      <c r="E1094" s="194" t="s">
        <v>745</v>
      </c>
      <c r="F1094" s="195">
        <v>-3500</v>
      </c>
      <c r="G1094" s="194">
        <f>'Drop downs XTRA'!$F1094*2</f>
        <v>-7000</v>
      </c>
      <c r="H1094" s="196">
        <v>42952</v>
      </c>
      <c r="Q1094" t="str">
        <f t="shared" si="68"/>
        <v>OK</v>
      </c>
      <c r="R1094" t="str">
        <f t="shared" si="69"/>
        <v>OK</v>
      </c>
      <c r="S1094" t="str">
        <f t="shared" si="70"/>
        <v>OK</v>
      </c>
      <c r="T1094" t="str">
        <f t="shared" si="71"/>
        <v>OK</v>
      </c>
    </row>
    <row r="1095" spans="1:20">
      <c r="A1095" s="82" t="s">
        <v>601</v>
      </c>
      <c r="B1095" s="197" t="s">
        <v>748</v>
      </c>
      <c r="C1095" s="197" t="s">
        <v>753</v>
      </c>
      <c r="D1095" s="197" t="s">
        <v>753</v>
      </c>
      <c r="E1095" s="197" t="s">
        <v>745</v>
      </c>
      <c r="F1095" s="199">
        <v>0</v>
      </c>
      <c r="G1095" s="197">
        <f>'Drop downs XTRA'!$F1095*2</f>
        <v>0</v>
      </c>
      <c r="H1095" s="200">
        <v>42041</v>
      </c>
      <c r="Q1095" t="str">
        <f t="shared" si="68"/>
        <v>OK</v>
      </c>
      <c r="R1095" t="str">
        <f t="shared" si="69"/>
        <v>OK</v>
      </c>
      <c r="S1095" t="str">
        <f t="shared" si="70"/>
        <v>OK</v>
      </c>
      <c r="T1095" t="str">
        <f t="shared" si="71"/>
        <v>OK</v>
      </c>
    </row>
    <row r="1096" spans="1:20">
      <c r="A1096" s="83" t="s">
        <v>762</v>
      </c>
      <c r="B1096" s="194" t="s">
        <v>748</v>
      </c>
      <c r="C1096" s="194" t="s">
        <v>753</v>
      </c>
      <c r="D1096" s="194" t="s">
        <v>753</v>
      </c>
      <c r="E1096" s="194" t="s">
        <v>745</v>
      </c>
      <c r="F1096" s="195">
        <v>-1500</v>
      </c>
      <c r="G1096" s="194">
        <f>'Drop downs XTRA'!$F1096*2</f>
        <v>-3000</v>
      </c>
      <c r="H1096" s="196">
        <v>42621</v>
      </c>
      <c r="Q1096" t="str">
        <f t="shared" si="68"/>
        <v>OK</v>
      </c>
      <c r="R1096" t="str">
        <f t="shared" si="69"/>
        <v>OK</v>
      </c>
      <c r="S1096" t="str">
        <f t="shared" si="70"/>
        <v>OK</v>
      </c>
      <c r="T1096" t="str">
        <f t="shared" si="71"/>
        <v>OK</v>
      </c>
    </row>
    <row r="1097" spans="1:20">
      <c r="A1097" s="82" t="s">
        <v>763</v>
      </c>
      <c r="B1097" s="197" t="s">
        <v>748</v>
      </c>
      <c r="C1097" s="197" t="s">
        <v>753</v>
      </c>
      <c r="D1097" s="197" t="s">
        <v>753</v>
      </c>
      <c r="E1097" s="197" t="s">
        <v>745</v>
      </c>
      <c r="F1097" s="199">
        <v>-2500</v>
      </c>
      <c r="G1097" s="197">
        <f>'Drop downs XTRA'!$F1097*2</f>
        <v>-5000</v>
      </c>
      <c r="H1097" s="200">
        <v>42799</v>
      </c>
      <c r="Q1097" t="str">
        <f t="shared" si="68"/>
        <v>OK</v>
      </c>
      <c r="R1097" t="str">
        <f t="shared" si="69"/>
        <v>OK</v>
      </c>
      <c r="S1097" t="str">
        <f t="shared" si="70"/>
        <v>OK</v>
      </c>
      <c r="T1097" t="str">
        <f t="shared" si="71"/>
        <v>OK</v>
      </c>
    </row>
    <row r="1098" spans="1:20">
      <c r="A1098" s="83" t="s">
        <v>764</v>
      </c>
      <c r="B1098" s="194" t="s">
        <v>748</v>
      </c>
      <c r="C1098" s="194" t="s">
        <v>753</v>
      </c>
      <c r="D1098" s="194" t="s">
        <v>753</v>
      </c>
      <c r="E1098" s="194" t="s">
        <v>745</v>
      </c>
      <c r="F1098" s="195">
        <v>-1500</v>
      </c>
      <c r="G1098" s="194">
        <f>'Drop downs XTRA'!$F1098*2</f>
        <v>-3000</v>
      </c>
      <c r="H1098" s="196">
        <v>42065</v>
      </c>
      <c r="Q1098" t="str">
        <f t="shared" si="68"/>
        <v>OK</v>
      </c>
      <c r="R1098" t="str">
        <f t="shared" si="69"/>
        <v>OK</v>
      </c>
      <c r="S1098" t="str">
        <f t="shared" si="70"/>
        <v>OK</v>
      </c>
      <c r="T1098" t="str">
        <f t="shared" si="71"/>
        <v>OK</v>
      </c>
    </row>
    <row r="1099" spans="1:20">
      <c r="A1099" s="82" t="s">
        <v>533</v>
      </c>
      <c r="B1099" s="197" t="s">
        <v>748</v>
      </c>
      <c r="C1099" s="197" t="s">
        <v>753</v>
      </c>
      <c r="D1099" s="197" t="s">
        <v>753</v>
      </c>
      <c r="E1099" s="197" t="s">
        <v>745</v>
      </c>
      <c r="F1099" s="199">
        <v>-4000</v>
      </c>
      <c r="G1099" s="197">
        <f>'Drop downs XTRA'!$F1099*2</f>
        <v>-8000</v>
      </c>
      <c r="H1099" s="200">
        <v>42521</v>
      </c>
      <c r="Q1099" t="str">
        <f t="shared" si="68"/>
        <v>OK</v>
      </c>
      <c r="R1099" t="str">
        <f t="shared" si="69"/>
        <v>OK</v>
      </c>
      <c r="S1099" t="str">
        <f t="shared" si="70"/>
        <v>OK</v>
      </c>
      <c r="T1099" t="str">
        <f t="shared" si="71"/>
        <v>OK</v>
      </c>
    </row>
    <row r="1100" spans="1:20">
      <c r="A1100" s="83" t="s">
        <v>760</v>
      </c>
      <c r="B1100" s="194" t="s">
        <v>744</v>
      </c>
      <c r="C1100" s="194" t="s">
        <v>753</v>
      </c>
      <c r="D1100" s="194" t="s">
        <v>753</v>
      </c>
      <c r="E1100" s="194" t="s">
        <v>745</v>
      </c>
      <c r="F1100" s="195">
        <v>-11000</v>
      </c>
      <c r="G1100" s="194">
        <f>'Drop downs XTRA'!$F1100*2</f>
        <v>-22000</v>
      </c>
      <c r="H1100" s="196">
        <v>42616</v>
      </c>
      <c r="Q1100" t="str">
        <f t="shared" si="68"/>
        <v>OK</v>
      </c>
      <c r="R1100" t="str">
        <f t="shared" si="69"/>
        <v>OK</v>
      </c>
      <c r="S1100" t="str">
        <f t="shared" si="70"/>
        <v>OK</v>
      </c>
      <c r="T1100" t="str">
        <f t="shared" si="71"/>
        <v>OK</v>
      </c>
    </row>
    <row r="1101" spans="1:20">
      <c r="A1101" s="82" t="s">
        <v>39</v>
      </c>
      <c r="B1101" s="197" t="s">
        <v>744</v>
      </c>
      <c r="C1101" s="197" t="s">
        <v>753</v>
      </c>
      <c r="D1101" s="197" t="s">
        <v>753</v>
      </c>
      <c r="E1101" s="197" t="s">
        <v>745</v>
      </c>
      <c r="F1101" s="199">
        <v>-5530.0000000000009</v>
      </c>
      <c r="G1101" s="197">
        <f>'Drop downs XTRA'!$F1101*2</f>
        <v>-11060.000000000002</v>
      </c>
      <c r="H1101" s="200">
        <v>42176</v>
      </c>
      <c r="Q1101" t="str">
        <f t="shared" si="68"/>
        <v>OK</v>
      </c>
      <c r="R1101" t="str">
        <f t="shared" si="69"/>
        <v>OK</v>
      </c>
      <c r="S1101" t="str">
        <f t="shared" si="70"/>
        <v>OK</v>
      </c>
      <c r="T1101" t="str">
        <f t="shared" si="71"/>
        <v>OK</v>
      </c>
    </row>
    <row r="1102" spans="1:20">
      <c r="A1102" s="83" t="s">
        <v>761</v>
      </c>
      <c r="B1102" s="194" t="s">
        <v>744</v>
      </c>
      <c r="C1102" s="194" t="s">
        <v>753</v>
      </c>
      <c r="D1102" s="194" t="s">
        <v>753</v>
      </c>
      <c r="E1102" s="194" t="s">
        <v>745</v>
      </c>
      <c r="F1102" s="195">
        <v>-2500</v>
      </c>
      <c r="G1102" s="194">
        <f>'Drop downs XTRA'!$F1102*2</f>
        <v>-5000</v>
      </c>
      <c r="H1102" s="196">
        <v>42394</v>
      </c>
      <c r="Q1102" t="str">
        <f t="shared" si="68"/>
        <v>OK</v>
      </c>
      <c r="R1102" t="str">
        <f t="shared" si="69"/>
        <v>OK</v>
      </c>
      <c r="S1102" t="str">
        <f t="shared" si="70"/>
        <v>OK</v>
      </c>
      <c r="T1102" t="str">
        <f t="shared" si="71"/>
        <v>OK</v>
      </c>
    </row>
    <row r="1103" spans="1:20">
      <c r="A1103" s="82" t="s">
        <v>309</v>
      </c>
      <c r="B1103" s="197" t="s">
        <v>744</v>
      </c>
      <c r="C1103" s="197" t="s">
        <v>753</v>
      </c>
      <c r="D1103" s="197" t="s">
        <v>753</v>
      </c>
      <c r="E1103" s="197" t="s">
        <v>745</v>
      </c>
      <c r="F1103" s="199">
        <v>-1500</v>
      </c>
      <c r="G1103" s="197">
        <f>'Drop downs XTRA'!$F1103*2</f>
        <v>-3000</v>
      </c>
      <c r="H1103" s="200">
        <v>42793</v>
      </c>
      <c r="Q1103" t="str">
        <f t="shared" si="68"/>
        <v>OK</v>
      </c>
      <c r="R1103" t="str">
        <f t="shared" si="69"/>
        <v>OK</v>
      </c>
      <c r="S1103" t="str">
        <f t="shared" si="70"/>
        <v>OK</v>
      </c>
      <c r="T1103" t="str">
        <f t="shared" si="71"/>
        <v>OK</v>
      </c>
    </row>
    <row r="1104" spans="1:20">
      <c r="A1104" s="83" t="s">
        <v>601</v>
      </c>
      <c r="B1104" s="194" t="s">
        <v>744</v>
      </c>
      <c r="C1104" s="194" t="s">
        <v>753</v>
      </c>
      <c r="D1104" s="194" t="s">
        <v>753</v>
      </c>
      <c r="E1104" s="194" t="s">
        <v>745</v>
      </c>
      <c r="F1104" s="195">
        <v>-3500</v>
      </c>
      <c r="G1104" s="194">
        <f>'Drop downs XTRA'!$F1104*2</f>
        <v>-7000</v>
      </c>
      <c r="H1104" s="196">
        <v>42473</v>
      </c>
      <c r="Q1104" t="str">
        <f t="shared" si="68"/>
        <v>OK</v>
      </c>
      <c r="R1104" t="str">
        <f t="shared" si="69"/>
        <v>OK</v>
      </c>
      <c r="S1104" t="str">
        <f t="shared" si="70"/>
        <v>OK</v>
      </c>
      <c r="T1104" t="str">
        <f t="shared" si="71"/>
        <v>OK</v>
      </c>
    </row>
    <row r="1105" spans="1:20">
      <c r="A1105" s="82" t="s">
        <v>762</v>
      </c>
      <c r="B1105" s="197" t="s">
        <v>744</v>
      </c>
      <c r="C1105" s="197" t="s">
        <v>753</v>
      </c>
      <c r="D1105" s="197" t="s">
        <v>753</v>
      </c>
      <c r="E1105" s="197" t="s">
        <v>745</v>
      </c>
      <c r="F1105" s="199">
        <v>-2000</v>
      </c>
      <c r="G1105" s="197">
        <f>'Drop downs XTRA'!$F1105*2</f>
        <v>-4000</v>
      </c>
      <c r="H1105" s="200">
        <v>42204</v>
      </c>
      <c r="Q1105" t="str">
        <f t="shared" si="68"/>
        <v>OK</v>
      </c>
      <c r="R1105" t="str">
        <f t="shared" si="69"/>
        <v>OK</v>
      </c>
      <c r="S1105" t="str">
        <f t="shared" si="70"/>
        <v>OK</v>
      </c>
      <c r="T1105" t="str">
        <f t="shared" si="71"/>
        <v>OK</v>
      </c>
    </row>
    <row r="1106" spans="1:20">
      <c r="A1106" s="83" t="s">
        <v>763</v>
      </c>
      <c r="B1106" s="194" t="s">
        <v>744</v>
      </c>
      <c r="C1106" s="194" t="s">
        <v>753</v>
      </c>
      <c r="D1106" s="194" t="s">
        <v>753</v>
      </c>
      <c r="E1106" s="194" t="s">
        <v>745</v>
      </c>
      <c r="F1106" s="195">
        <v>-1500</v>
      </c>
      <c r="G1106" s="194">
        <f>'Drop downs XTRA'!$F1106*2</f>
        <v>-3000</v>
      </c>
      <c r="H1106" s="196">
        <v>42168</v>
      </c>
      <c r="Q1106" t="str">
        <f t="shared" si="68"/>
        <v>OK</v>
      </c>
      <c r="R1106" t="str">
        <f t="shared" si="69"/>
        <v>OK</v>
      </c>
      <c r="S1106" t="str">
        <f t="shared" si="70"/>
        <v>OK</v>
      </c>
      <c r="T1106" t="str">
        <f t="shared" si="71"/>
        <v>OK</v>
      </c>
    </row>
    <row r="1107" spans="1:20">
      <c r="A1107" s="82" t="s">
        <v>764</v>
      </c>
      <c r="B1107" s="197" t="s">
        <v>744</v>
      </c>
      <c r="C1107" s="197" t="s">
        <v>753</v>
      </c>
      <c r="D1107" s="197" t="s">
        <v>753</v>
      </c>
      <c r="E1107" s="197" t="s">
        <v>745</v>
      </c>
      <c r="F1107" s="199">
        <v>-500</v>
      </c>
      <c r="G1107" s="197">
        <f>'Drop downs XTRA'!$F1107*2</f>
        <v>-1000</v>
      </c>
      <c r="H1107" s="200">
        <v>42966</v>
      </c>
      <c r="Q1107" t="str">
        <f t="shared" si="68"/>
        <v>OK</v>
      </c>
      <c r="R1107" t="str">
        <f t="shared" si="69"/>
        <v>OK</v>
      </c>
      <c r="S1107" t="str">
        <f t="shared" si="70"/>
        <v>OK</v>
      </c>
      <c r="T1107" t="str">
        <f t="shared" si="71"/>
        <v>OK</v>
      </c>
    </row>
    <row r="1108" spans="1:20">
      <c r="A1108" s="83" t="s">
        <v>533</v>
      </c>
      <c r="B1108" s="194" t="s">
        <v>744</v>
      </c>
      <c r="C1108" s="194" t="s">
        <v>753</v>
      </c>
      <c r="D1108" s="194" t="s">
        <v>753</v>
      </c>
      <c r="E1108" s="194" t="s">
        <v>745</v>
      </c>
      <c r="F1108" s="195">
        <v>-1000</v>
      </c>
      <c r="G1108" s="194">
        <f>'Drop downs XTRA'!$F1108*2</f>
        <v>-2000</v>
      </c>
      <c r="H1108" s="196">
        <v>42257</v>
      </c>
      <c r="Q1108" t="str">
        <f t="shared" si="68"/>
        <v>OK</v>
      </c>
      <c r="R1108" t="str">
        <f t="shared" si="69"/>
        <v>OK</v>
      </c>
      <c r="S1108" t="str">
        <f t="shared" si="70"/>
        <v>OK</v>
      </c>
      <c r="T1108" t="str">
        <f t="shared" si="71"/>
        <v>OK</v>
      </c>
    </row>
    <row r="1109" spans="1:20">
      <c r="A1109" s="82" t="s">
        <v>729</v>
      </c>
      <c r="B1109" s="197" t="s">
        <v>730</v>
      </c>
      <c r="C1109" s="197" t="s">
        <v>731</v>
      </c>
      <c r="D1109" s="197" t="s">
        <v>732</v>
      </c>
      <c r="E1109" s="197" t="s">
        <v>28</v>
      </c>
      <c r="F1109" s="199">
        <v>30429</v>
      </c>
      <c r="G1109" s="197">
        <f>'Drop downs XTRA'!$F1109*2</f>
        <v>60858</v>
      </c>
      <c r="H1109" s="200">
        <v>42192</v>
      </c>
      <c r="Q1109" t="str">
        <f t="shared" si="68"/>
        <v>OK</v>
      </c>
      <c r="R1109" t="str">
        <f t="shared" si="69"/>
        <v>OK</v>
      </c>
      <c r="S1109" t="str">
        <f t="shared" si="70"/>
        <v>OK</v>
      </c>
      <c r="T1109" t="str">
        <f t="shared" si="71"/>
        <v>OK</v>
      </c>
    </row>
    <row r="1110" spans="1:20">
      <c r="A1110" s="83" t="s">
        <v>735</v>
      </c>
      <c r="B1110" s="194" t="s">
        <v>730</v>
      </c>
      <c r="C1110" s="194" t="s">
        <v>504</v>
      </c>
      <c r="D1110" s="194" t="s">
        <v>739</v>
      </c>
      <c r="E1110" s="194" t="s">
        <v>28</v>
      </c>
      <c r="F1110" s="195">
        <v>7203.5999999999985</v>
      </c>
      <c r="G1110" s="194">
        <f>'Drop downs XTRA'!$F1110*2</f>
        <v>14407.199999999997</v>
      </c>
      <c r="H1110" s="196">
        <v>42966</v>
      </c>
      <c r="Q1110" t="str">
        <f t="shared" si="68"/>
        <v>OK</v>
      </c>
      <c r="R1110" t="str">
        <f t="shared" si="69"/>
        <v>OK</v>
      </c>
      <c r="S1110" t="str">
        <f t="shared" si="70"/>
        <v>OK</v>
      </c>
      <c r="T1110" t="str">
        <f t="shared" si="71"/>
        <v>OK</v>
      </c>
    </row>
    <row r="1111" spans="1:20">
      <c r="A1111" s="82" t="s">
        <v>741</v>
      </c>
      <c r="B1111" s="197" t="s">
        <v>730</v>
      </c>
      <c r="C1111" s="197" t="s">
        <v>504</v>
      </c>
      <c r="D1111" s="197" t="s">
        <v>739</v>
      </c>
      <c r="E1111" s="197" t="s">
        <v>28</v>
      </c>
      <c r="F1111" s="199">
        <v>12791.519999999999</v>
      </c>
      <c r="G1111" s="197">
        <f>'Drop downs XTRA'!$F1111*2</f>
        <v>25583.039999999997</v>
      </c>
      <c r="H1111" s="200">
        <v>42812</v>
      </c>
      <c r="Q1111" t="str">
        <f t="shared" si="68"/>
        <v>OK</v>
      </c>
      <c r="R1111" t="str">
        <f t="shared" si="69"/>
        <v>OK</v>
      </c>
      <c r="S1111" t="str">
        <f t="shared" si="70"/>
        <v>OK</v>
      </c>
      <c r="T1111" t="str">
        <f t="shared" si="71"/>
        <v>OK</v>
      </c>
    </row>
    <row r="1112" spans="1:20">
      <c r="A1112" s="83" t="s">
        <v>746</v>
      </c>
      <c r="B1112" s="194" t="s">
        <v>730</v>
      </c>
      <c r="C1112" s="194" t="s">
        <v>734</v>
      </c>
      <c r="D1112" s="194" t="s">
        <v>494</v>
      </c>
      <c r="E1112" s="194" t="s">
        <v>28</v>
      </c>
      <c r="F1112" s="195">
        <v>15692.544000000002</v>
      </c>
      <c r="G1112" s="194">
        <f>'Drop downs XTRA'!$F1112*2</f>
        <v>31385.088000000003</v>
      </c>
      <c r="H1112" s="196">
        <v>42380</v>
      </c>
      <c r="Q1112" t="str">
        <f t="shared" si="68"/>
        <v>OK</v>
      </c>
      <c r="R1112" t="str">
        <f t="shared" si="69"/>
        <v>OK</v>
      </c>
      <c r="S1112" t="str">
        <f t="shared" si="70"/>
        <v>OK</v>
      </c>
      <c r="T1112" t="str">
        <f t="shared" si="71"/>
        <v>OK</v>
      </c>
    </row>
    <row r="1113" spans="1:20">
      <c r="A1113" s="82" t="s">
        <v>729</v>
      </c>
      <c r="B1113" s="197" t="s">
        <v>738</v>
      </c>
      <c r="C1113" s="197" t="s">
        <v>731</v>
      </c>
      <c r="D1113" s="197" t="s">
        <v>739</v>
      </c>
      <c r="E1113" s="197" t="s">
        <v>28</v>
      </c>
      <c r="F1113" s="199">
        <v>29994.299999999996</v>
      </c>
      <c r="G1113" s="197">
        <f>'Drop downs XTRA'!$F1113*2</f>
        <v>59988.599999999991</v>
      </c>
      <c r="H1113" s="200">
        <v>42763</v>
      </c>
      <c r="Q1113" t="str">
        <f t="shared" si="68"/>
        <v>OK</v>
      </c>
      <c r="R1113" t="str">
        <f t="shared" si="69"/>
        <v>Check Gov &amp; HP</v>
      </c>
      <c r="S1113" t="str">
        <f t="shared" si="70"/>
        <v>OK</v>
      </c>
      <c r="T1113" t="str">
        <f t="shared" si="71"/>
        <v>OK</v>
      </c>
    </row>
    <row r="1114" spans="1:20">
      <c r="A1114" s="83" t="s">
        <v>735</v>
      </c>
      <c r="B1114" s="194" t="s">
        <v>738</v>
      </c>
      <c r="C1114" s="194" t="s">
        <v>731</v>
      </c>
      <c r="D1114" s="194" t="s">
        <v>732</v>
      </c>
      <c r="E1114" s="194" t="s">
        <v>28</v>
      </c>
      <c r="F1114" s="195">
        <v>8294.58</v>
      </c>
      <c r="G1114" s="194">
        <f>'Drop downs XTRA'!$F1114*2</f>
        <v>16589.16</v>
      </c>
      <c r="H1114" s="196">
        <v>42942</v>
      </c>
      <c r="Q1114" t="str">
        <f t="shared" si="68"/>
        <v>OK</v>
      </c>
      <c r="R1114" t="str">
        <f t="shared" si="69"/>
        <v>OK</v>
      </c>
      <c r="S1114" t="str">
        <f t="shared" si="70"/>
        <v>OK</v>
      </c>
      <c r="T1114" t="str">
        <f t="shared" si="71"/>
        <v>OK</v>
      </c>
    </row>
    <row r="1115" spans="1:20">
      <c r="A1115" s="82" t="s">
        <v>741</v>
      </c>
      <c r="B1115" s="197" t="s">
        <v>738</v>
      </c>
      <c r="C1115" s="197" t="s">
        <v>734</v>
      </c>
      <c r="D1115" s="197" t="s">
        <v>491</v>
      </c>
      <c r="E1115" s="197" t="s">
        <v>28</v>
      </c>
      <c r="F1115" s="199">
        <v>14889.6</v>
      </c>
      <c r="G1115" s="197">
        <f>'Drop downs XTRA'!$F1115*2</f>
        <v>29779.200000000001</v>
      </c>
      <c r="H1115" s="200">
        <v>42784</v>
      </c>
      <c r="Q1115" t="str">
        <f t="shared" si="68"/>
        <v>OK</v>
      </c>
      <c r="R1115" t="str">
        <f t="shared" si="69"/>
        <v>OK</v>
      </c>
      <c r="S1115" t="str">
        <f t="shared" si="70"/>
        <v>OK</v>
      </c>
      <c r="T1115" t="str">
        <f t="shared" si="71"/>
        <v>OK</v>
      </c>
    </row>
    <row r="1116" spans="1:20">
      <c r="A1116" s="83" t="s">
        <v>746</v>
      </c>
      <c r="B1116" s="194" t="s">
        <v>738</v>
      </c>
      <c r="C1116" s="194" t="s">
        <v>734</v>
      </c>
      <c r="D1116" s="194" t="s">
        <v>751</v>
      </c>
      <c r="E1116" s="194" t="s">
        <v>28</v>
      </c>
      <c r="F1116" s="195">
        <v>18044.544000000002</v>
      </c>
      <c r="G1116" s="194">
        <f>'Drop downs XTRA'!$F1116*2</f>
        <v>36089.088000000003</v>
      </c>
      <c r="H1116" s="196">
        <v>42383</v>
      </c>
      <c r="Q1116" t="str">
        <f t="shared" si="68"/>
        <v>OK</v>
      </c>
      <c r="R1116" t="str">
        <f t="shared" si="69"/>
        <v>OK</v>
      </c>
      <c r="S1116" t="str">
        <f t="shared" si="70"/>
        <v>OK</v>
      </c>
      <c r="T1116" t="str">
        <f t="shared" si="71"/>
        <v>OK</v>
      </c>
    </row>
    <row r="1117" spans="1:20">
      <c r="A1117" s="82" t="s">
        <v>729</v>
      </c>
      <c r="B1117" s="197" t="s">
        <v>744</v>
      </c>
      <c r="C1117" s="197" t="s">
        <v>504</v>
      </c>
      <c r="D1117" s="197" t="s">
        <v>732</v>
      </c>
      <c r="E1117" s="197" t="s">
        <v>28</v>
      </c>
      <c r="F1117" s="199">
        <v>21751.099999999995</v>
      </c>
      <c r="G1117" s="197">
        <f>'Drop downs XTRA'!$F1117*2</f>
        <v>43502.19999999999</v>
      </c>
      <c r="H1117" s="200">
        <v>42403</v>
      </c>
      <c r="Q1117" t="str">
        <f t="shared" si="68"/>
        <v>OK</v>
      </c>
      <c r="R1117" t="str">
        <f t="shared" si="69"/>
        <v>OK</v>
      </c>
      <c r="S1117" t="str">
        <f t="shared" si="70"/>
        <v>OK</v>
      </c>
      <c r="T1117" t="str">
        <f t="shared" si="71"/>
        <v>OK</v>
      </c>
    </row>
    <row r="1118" spans="1:20">
      <c r="A1118" s="83" t="s">
        <v>735</v>
      </c>
      <c r="B1118" s="194" t="s">
        <v>744</v>
      </c>
      <c r="C1118" s="194" t="s">
        <v>504</v>
      </c>
      <c r="D1118" s="194" t="s">
        <v>751</v>
      </c>
      <c r="E1118" s="194" t="s">
        <v>28</v>
      </c>
      <c r="F1118" s="195">
        <v>10382.580000000002</v>
      </c>
      <c r="G1118" s="194">
        <f>'Drop downs XTRA'!$F1118*2</f>
        <v>20765.160000000003</v>
      </c>
      <c r="H1118" s="196">
        <v>42333</v>
      </c>
      <c r="Q1118" t="str">
        <f t="shared" si="68"/>
        <v>OK</v>
      </c>
      <c r="R1118" t="str">
        <f t="shared" si="69"/>
        <v>OK</v>
      </c>
      <c r="S1118" t="str">
        <f t="shared" si="70"/>
        <v>OK</v>
      </c>
      <c r="T1118" t="str">
        <f t="shared" si="71"/>
        <v>OK</v>
      </c>
    </row>
    <row r="1119" spans="1:20">
      <c r="A1119" s="82" t="s">
        <v>741</v>
      </c>
      <c r="B1119" s="197" t="s">
        <v>744</v>
      </c>
      <c r="C1119" s="197" t="s">
        <v>734</v>
      </c>
      <c r="D1119" s="197" t="s">
        <v>491</v>
      </c>
      <c r="E1119" s="197" t="s">
        <v>28</v>
      </c>
      <c r="F1119" s="199">
        <v>12673.079999999998</v>
      </c>
      <c r="G1119" s="197">
        <f>'Drop downs XTRA'!$F1119*2</f>
        <v>25346.159999999996</v>
      </c>
      <c r="H1119" s="200">
        <v>42735</v>
      </c>
      <c r="Q1119" t="str">
        <f t="shared" si="68"/>
        <v>OK</v>
      </c>
      <c r="R1119" t="str">
        <f t="shared" si="69"/>
        <v>OK</v>
      </c>
      <c r="S1119" t="str">
        <f t="shared" si="70"/>
        <v>OK</v>
      </c>
      <c r="T1119" t="str">
        <f t="shared" si="71"/>
        <v>OK</v>
      </c>
    </row>
    <row r="1120" spans="1:20">
      <c r="A1120" s="83" t="s">
        <v>746</v>
      </c>
      <c r="B1120" s="194" t="s">
        <v>744</v>
      </c>
      <c r="C1120" s="194" t="s">
        <v>743</v>
      </c>
      <c r="D1120" s="194" t="s">
        <v>752</v>
      </c>
      <c r="E1120" s="194" t="s">
        <v>28</v>
      </c>
      <c r="F1120" s="195">
        <v>16708.608000000004</v>
      </c>
      <c r="G1120" s="194">
        <f>'Drop downs XTRA'!$F1120*2</f>
        <v>33417.216000000008</v>
      </c>
      <c r="H1120" s="196">
        <v>42365</v>
      </c>
      <c r="Q1120" t="str">
        <f t="shared" si="68"/>
        <v>OK</v>
      </c>
      <c r="R1120" t="str">
        <f t="shared" si="69"/>
        <v>OK</v>
      </c>
      <c r="S1120" t="str">
        <f t="shared" si="70"/>
        <v>OK</v>
      </c>
      <c r="T1120" t="str">
        <f t="shared" si="71"/>
        <v>OK</v>
      </c>
    </row>
    <row r="1121" spans="1:20">
      <c r="A1121" s="82" t="s">
        <v>729</v>
      </c>
      <c r="B1121" s="197" t="s">
        <v>748</v>
      </c>
      <c r="C1121" s="197" t="s">
        <v>502</v>
      </c>
      <c r="D1121" s="197" t="s">
        <v>739</v>
      </c>
      <c r="E1121" s="197" t="s">
        <v>28</v>
      </c>
      <c r="F1121" s="199">
        <v>21751.099999999995</v>
      </c>
      <c r="G1121" s="197">
        <f>'Drop downs XTRA'!$F1121*2</f>
        <v>43502.19999999999</v>
      </c>
      <c r="H1121" s="200">
        <v>42646</v>
      </c>
      <c r="Q1121" t="str">
        <f t="shared" si="68"/>
        <v>OK</v>
      </c>
      <c r="R1121" t="str">
        <f t="shared" si="69"/>
        <v>OK</v>
      </c>
      <c r="S1121" t="str">
        <f t="shared" si="70"/>
        <v>OK</v>
      </c>
      <c r="T1121" t="str">
        <f t="shared" si="71"/>
        <v>OK</v>
      </c>
    </row>
    <row r="1122" spans="1:20">
      <c r="A1122" s="83" t="s">
        <v>735</v>
      </c>
      <c r="B1122" s="194" t="s">
        <v>748</v>
      </c>
      <c r="C1122" s="194" t="s">
        <v>734</v>
      </c>
      <c r="D1122" s="194" t="s">
        <v>752</v>
      </c>
      <c r="E1122" s="194" t="s">
        <v>28</v>
      </c>
      <c r="F1122" s="195">
        <v>10241.640000000003</v>
      </c>
      <c r="G1122" s="194">
        <f>'Drop downs XTRA'!$F1122*2</f>
        <v>20483.280000000006</v>
      </c>
      <c r="H1122" s="196">
        <v>42880</v>
      </c>
      <c r="Q1122" t="str">
        <f t="shared" si="68"/>
        <v>OK</v>
      </c>
      <c r="R1122" t="str">
        <f t="shared" si="69"/>
        <v>OK</v>
      </c>
      <c r="S1122" t="str">
        <f t="shared" si="70"/>
        <v>OK</v>
      </c>
      <c r="T1122" t="str">
        <f t="shared" si="71"/>
        <v>OK</v>
      </c>
    </row>
    <row r="1123" spans="1:20">
      <c r="A1123" s="82" t="s">
        <v>741</v>
      </c>
      <c r="B1123" s="197" t="s">
        <v>748</v>
      </c>
      <c r="C1123" s="197" t="s">
        <v>731</v>
      </c>
      <c r="D1123" s="197" t="s">
        <v>752</v>
      </c>
      <c r="E1123" s="197" t="s">
        <v>28</v>
      </c>
      <c r="F1123" s="199">
        <v>14754.24</v>
      </c>
      <c r="G1123" s="197">
        <f>'Drop downs XTRA'!$F1123*2</f>
        <v>29508.48</v>
      </c>
      <c r="H1123" s="200">
        <v>42710</v>
      </c>
      <c r="Q1123" t="str">
        <f t="shared" si="68"/>
        <v>OK</v>
      </c>
      <c r="R1123" t="str">
        <f t="shared" si="69"/>
        <v>OK</v>
      </c>
      <c r="S1123" t="str">
        <f t="shared" si="70"/>
        <v>OK</v>
      </c>
      <c r="T1123" t="str">
        <f t="shared" si="71"/>
        <v>OK</v>
      </c>
    </row>
    <row r="1124" spans="1:20">
      <c r="A1124" s="83" t="s">
        <v>746</v>
      </c>
      <c r="B1124" s="194" t="s">
        <v>748</v>
      </c>
      <c r="C1124" s="194" t="s">
        <v>743</v>
      </c>
      <c r="D1124" s="194" t="s">
        <v>752</v>
      </c>
      <c r="E1124" s="194" t="s">
        <v>28</v>
      </c>
      <c r="F1124" s="195">
        <v>18797.184000000001</v>
      </c>
      <c r="G1124" s="194">
        <f>'Drop downs XTRA'!$F1124*2</f>
        <v>37594.368000000002</v>
      </c>
      <c r="H1124" s="196">
        <v>42896</v>
      </c>
      <c r="Q1124" t="str">
        <f t="shared" si="68"/>
        <v>OK</v>
      </c>
      <c r="R1124" t="str">
        <f t="shared" si="69"/>
        <v>OK</v>
      </c>
      <c r="S1124" t="str">
        <f t="shared" si="70"/>
        <v>OK</v>
      </c>
      <c r="T1124" t="str">
        <f t="shared" si="71"/>
        <v>OK</v>
      </c>
    </row>
    <row r="1125" spans="1:20">
      <c r="A1125" s="82" t="s">
        <v>729</v>
      </c>
      <c r="B1125" s="197" t="s">
        <v>738</v>
      </c>
      <c r="C1125" s="197" t="s">
        <v>750</v>
      </c>
      <c r="D1125" s="197" t="s">
        <v>752</v>
      </c>
      <c r="E1125" s="197" t="s">
        <v>28</v>
      </c>
      <c r="F1125" s="199">
        <v>29849.4</v>
      </c>
      <c r="G1125" s="197">
        <f>'Drop downs XTRA'!$F1125*2</f>
        <v>59698.8</v>
      </c>
      <c r="H1125" s="200">
        <v>42503</v>
      </c>
      <c r="Q1125" t="str">
        <f t="shared" si="68"/>
        <v>OK</v>
      </c>
      <c r="R1125" t="str">
        <f t="shared" si="69"/>
        <v>OK</v>
      </c>
      <c r="S1125" t="str">
        <f t="shared" si="70"/>
        <v>OK</v>
      </c>
      <c r="T1125" t="str">
        <f t="shared" si="71"/>
        <v>OK</v>
      </c>
    </row>
    <row r="1126" spans="1:20">
      <c r="A1126" s="83" t="s">
        <v>735</v>
      </c>
      <c r="B1126" s="194" t="s">
        <v>738</v>
      </c>
      <c r="C1126" s="194" t="s">
        <v>504</v>
      </c>
      <c r="D1126" s="194" t="s">
        <v>752</v>
      </c>
      <c r="E1126" s="194" t="s">
        <v>28</v>
      </c>
      <c r="F1126" s="195">
        <v>10805.399999999998</v>
      </c>
      <c r="G1126" s="194">
        <f>'Drop downs XTRA'!$F1126*2</f>
        <v>21610.799999999996</v>
      </c>
      <c r="H1126" s="196">
        <v>42579</v>
      </c>
      <c r="Q1126" t="str">
        <f t="shared" si="68"/>
        <v>OK</v>
      </c>
      <c r="R1126" t="str">
        <f t="shared" si="69"/>
        <v>OK</v>
      </c>
      <c r="S1126" t="str">
        <f t="shared" si="70"/>
        <v>OK</v>
      </c>
      <c r="T1126" t="str">
        <f t="shared" si="71"/>
        <v>OK</v>
      </c>
    </row>
    <row r="1127" spans="1:20">
      <c r="A1127" s="82" t="s">
        <v>741</v>
      </c>
      <c r="B1127" s="197" t="s">
        <v>738</v>
      </c>
      <c r="C1127" s="197" t="s">
        <v>743</v>
      </c>
      <c r="D1127" s="197" t="s">
        <v>751</v>
      </c>
      <c r="E1127" s="197" t="s">
        <v>28</v>
      </c>
      <c r="F1127" s="199">
        <v>14618.88</v>
      </c>
      <c r="G1127" s="197">
        <f>'Drop downs XTRA'!$F1127*2</f>
        <v>29237.759999999998</v>
      </c>
      <c r="H1127" s="200">
        <v>42073</v>
      </c>
      <c r="Q1127" t="str">
        <f t="shared" si="68"/>
        <v>OK</v>
      </c>
      <c r="R1127" t="str">
        <f t="shared" si="69"/>
        <v>OK</v>
      </c>
      <c r="S1127" t="str">
        <f t="shared" si="70"/>
        <v>OK</v>
      </c>
      <c r="T1127" t="str">
        <f t="shared" si="71"/>
        <v>OK</v>
      </c>
    </row>
    <row r="1128" spans="1:20">
      <c r="A1128" s="83" t="s">
        <v>746</v>
      </c>
      <c r="B1128" s="194" t="s">
        <v>738</v>
      </c>
      <c r="C1128" s="194" t="s">
        <v>743</v>
      </c>
      <c r="D1128" s="194" t="s">
        <v>732</v>
      </c>
      <c r="E1128" s="194" t="s">
        <v>28</v>
      </c>
      <c r="F1128" s="195">
        <v>18307.968000000001</v>
      </c>
      <c r="G1128" s="194">
        <f>'Drop downs XTRA'!$F1128*2</f>
        <v>36615.936000000002</v>
      </c>
      <c r="H1128" s="196">
        <v>42749</v>
      </c>
      <c r="Q1128" t="str">
        <f t="shared" si="68"/>
        <v>OK</v>
      </c>
      <c r="R1128" t="str">
        <f t="shared" si="69"/>
        <v>OK</v>
      </c>
      <c r="S1128" t="str">
        <f t="shared" si="70"/>
        <v>OK</v>
      </c>
      <c r="T1128" t="str">
        <f t="shared" si="71"/>
        <v>OK</v>
      </c>
    </row>
    <row r="1129" spans="1:20">
      <c r="A1129" s="82" t="s">
        <v>756</v>
      </c>
      <c r="B1129" s="197" t="s">
        <v>730</v>
      </c>
      <c r="C1129" s="197" t="s">
        <v>504</v>
      </c>
      <c r="D1129" s="197" t="s">
        <v>491</v>
      </c>
      <c r="E1129" s="197" t="s">
        <v>740</v>
      </c>
      <c r="F1129" s="199">
        <v>-13804.83</v>
      </c>
      <c r="G1129" s="197">
        <f>'Drop downs XTRA'!$F1129*2</f>
        <v>-27609.66</v>
      </c>
      <c r="H1129" s="200">
        <v>42884</v>
      </c>
      <c r="Q1129" t="str">
        <f t="shared" si="68"/>
        <v>OK</v>
      </c>
      <c r="R1129" t="str">
        <f t="shared" si="69"/>
        <v>OK</v>
      </c>
      <c r="S1129" t="str">
        <f t="shared" si="70"/>
        <v>OK</v>
      </c>
      <c r="T1129" t="str">
        <f t="shared" si="71"/>
        <v>OK</v>
      </c>
    </row>
    <row r="1130" spans="1:20">
      <c r="A1130" s="83" t="s">
        <v>757</v>
      </c>
      <c r="B1130" s="194" t="s">
        <v>730</v>
      </c>
      <c r="C1130" s="194" t="s">
        <v>734</v>
      </c>
      <c r="D1130" s="194" t="s">
        <v>491</v>
      </c>
      <c r="E1130" s="194" t="s">
        <v>740</v>
      </c>
      <c r="F1130" s="195">
        <v>-3234.75</v>
      </c>
      <c r="G1130" s="194">
        <f>'Drop downs XTRA'!$F1130*2</f>
        <v>-6469.5</v>
      </c>
      <c r="H1130" s="196">
        <v>42192</v>
      </c>
      <c r="Q1130" t="str">
        <f t="shared" si="68"/>
        <v>OK</v>
      </c>
      <c r="R1130" t="str">
        <f t="shared" si="69"/>
        <v>OK</v>
      </c>
      <c r="S1130" t="str">
        <f t="shared" si="70"/>
        <v>OK</v>
      </c>
      <c r="T1130" t="str">
        <f t="shared" si="71"/>
        <v>OK</v>
      </c>
    </row>
    <row r="1131" spans="1:20">
      <c r="A1131" s="82" t="s">
        <v>758</v>
      </c>
      <c r="B1131" s="197" t="s">
        <v>730</v>
      </c>
      <c r="C1131" s="197" t="s">
        <v>750</v>
      </c>
      <c r="D1131" s="197" t="s">
        <v>491</v>
      </c>
      <c r="E1131" s="197" t="s">
        <v>740</v>
      </c>
      <c r="F1131" s="199">
        <v>-5596.8</v>
      </c>
      <c r="G1131" s="197">
        <f>'Drop downs XTRA'!$F1131*2</f>
        <v>-11193.6</v>
      </c>
      <c r="H1131" s="200">
        <v>42450</v>
      </c>
      <c r="Q1131" t="str">
        <f t="shared" si="68"/>
        <v>OK</v>
      </c>
      <c r="R1131" t="str">
        <f t="shared" si="69"/>
        <v>OK</v>
      </c>
      <c r="S1131" t="str">
        <f t="shared" si="70"/>
        <v>OK</v>
      </c>
      <c r="T1131" t="str">
        <f t="shared" si="71"/>
        <v>OK</v>
      </c>
    </row>
    <row r="1132" spans="1:20">
      <c r="A1132" s="83" t="s">
        <v>759</v>
      </c>
      <c r="B1132" s="194" t="s">
        <v>730</v>
      </c>
      <c r="C1132" s="194" t="s">
        <v>743</v>
      </c>
      <c r="D1132" s="194" t="s">
        <v>751</v>
      </c>
      <c r="E1132" s="194" t="s">
        <v>740</v>
      </c>
      <c r="F1132" s="195">
        <v>-4910.0800000000008</v>
      </c>
      <c r="G1132" s="194">
        <f>'Drop downs XTRA'!$F1132*2</f>
        <v>-9820.1600000000017</v>
      </c>
      <c r="H1132" s="196">
        <v>42296</v>
      </c>
      <c r="Q1132" t="str">
        <f t="shared" si="68"/>
        <v>OK</v>
      </c>
      <c r="R1132" t="str">
        <f t="shared" si="69"/>
        <v>OK</v>
      </c>
      <c r="S1132" t="str">
        <f t="shared" si="70"/>
        <v>OK</v>
      </c>
      <c r="T1132" t="str">
        <f t="shared" si="71"/>
        <v>OK</v>
      </c>
    </row>
    <row r="1133" spans="1:20">
      <c r="A1133" s="82" t="s">
        <v>756</v>
      </c>
      <c r="B1133" s="197" t="s">
        <v>738</v>
      </c>
      <c r="C1133" s="197" t="s">
        <v>743</v>
      </c>
      <c r="D1133" s="197" t="s">
        <v>751</v>
      </c>
      <c r="E1133" s="197" t="s">
        <v>740</v>
      </c>
      <c r="F1133" s="199">
        <v>-10010.91</v>
      </c>
      <c r="G1133" s="197">
        <f>'Drop downs XTRA'!$F1133*2</f>
        <v>-20021.82</v>
      </c>
      <c r="H1133" s="200">
        <v>42666</v>
      </c>
      <c r="Q1133" t="str">
        <f t="shared" si="68"/>
        <v>OK</v>
      </c>
      <c r="R1133" t="str">
        <f t="shared" si="69"/>
        <v>OK</v>
      </c>
      <c r="S1133" t="str">
        <f t="shared" si="70"/>
        <v>OK</v>
      </c>
      <c r="T1133" t="str">
        <f t="shared" si="71"/>
        <v>OK</v>
      </c>
    </row>
    <row r="1134" spans="1:20">
      <c r="A1134" s="83" t="s">
        <v>757</v>
      </c>
      <c r="B1134" s="194" t="s">
        <v>738</v>
      </c>
      <c r="C1134" s="194" t="s">
        <v>750</v>
      </c>
      <c r="D1134" s="194" t="s">
        <v>732</v>
      </c>
      <c r="E1134" s="194" t="s">
        <v>740</v>
      </c>
      <c r="F1134" s="195">
        <v>-3773.8749999999995</v>
      </c>
      <c r="G1134" s="194">
        <f>'Drop downs XTRA'!$F1134*2</f>
        <v>-7547.7499999999991</v>
      </c>
      <c r="H1134" s="196">
        <v>42228</v>
      </c>
      <c r="Q1134" t="str">
        <f t="shared" si="68"/>
        <v>OK</v>
      </c>
      <c r="R1134" t="str">
        <f t="shared" si="69"/>
        <v>OK</v>
      </c>
      <c r="S1134" t="str">
        <f t="shared" si="70"/>
        <v>OK</v>
      </c>
      <c r="T1134" t="str">
        <f t="shared" si="71"/>
        <v>OK</v>
      </c>
    </row>
    <row r="1135" spans="1:20">
      <c r="A1135" s="82" t="s">
        <v>758</v>
      </c>
      <c r="B1135" s="197" t="s">
        <v>738</v>
      </c>
      <c r="C1135" s="197" t="s">
        <v>731</v>
      </c>
      <c r="D1135" s="197" t="s">
        <v>494</v>
      </c>
      <c r="E1135" s="197" t="s">
        <v>740</v>
      </c>
      <c r="F1135" s="199">
        <v>-5596.8</v>
      </c>
      <c r="G1135" s="197">
        <f>'Drop downs XTRA'!$F1135*2</f>
        <v>-11193.6</v>
      </c>
      <c r="H1135" s="200">
        <v>42038</v>
      </c>
      <c r="Q1135" t="str">
        <f t="shared" si="68"/>
        <v>OK</v>
      </c>
      <c r="R1135" t="str">
        <f t="shared" si="69"/>
        <v>OK</v>
      </c>
      <c r="S1135" t="str">
        <f t="shared" si="70"/>
        <v>OK</v>
      </c>
      <c r="T1135" t="str">
        <f t="shared" si="71"/>
        <v>OK</v>
      </c>
    </row>
    <row r="1136" spans="1:20">
      <c r="A1136" s="83" t="s">
        <v>759</v>
      </c>
      <c r="B1136" s="194" t="s">
        <v>738</v>
      </c>
      <c r="C1136" s="194" t="s">
        <v>743</v>
      </c>
      <c r="D1136" s="194" t="s">
        <v>751</v>
      </c>
      <c r="E1136" s="194" t="s">
        <v>740</v>
      </c>
      <c r="F1136" s="195">
        <v>-4296.32</v>
      </c>
      <c r="G1136" s="194">
        <f>'Drop downs XTRA'!$F1136*2</f>
        <v>-8592.64</v>
      </c>
      <c r="H1136" s="196">
        <v>42926</v>
      </c>
      <c r="Q1136" t="str">
        <f t="shared" si="68"/>
        <v>OK</v>
      </c>
      <c r="R1136" t="str">
        <f t="shared" si="69"/>
        <v>OK</v>
      </c>
      <c r="S1136" t="str">
        <f t="shared" si="70"/>
        <v>OK</v>
      </c>
      <c r="T1136" t="str">
        <f t="shared" si="71"/>
        <v>OK</v>
      </c>
    </row>
    <row r="1137" spans="1:20">
      <c r="A1137" s="82" t="s">
        <v>756</v>
      </c>
      <c r="B1137" s="197" t="s">
        <v>748</v>
      </c>
      <c r="C1137" s="197" t="s">
        <v>743</v>
      </c>
      <c r="D1137" s="197" t="s">
        <v>739</v>
      </c>
      <c r="E1137" s="197" t="s">
        <v>740</v>
      </c>
      <c r="F1137" s="199">
        <v>-10685.220000000001</v>
      </c>
      <c r="G1137" s="197">
        <f>'Drop downs XTRA'!$F1137*2</f>
        <v>-21370.440000000002</v>
      </c>
      <c r="H1137" s="200">
        <v>42341</v>
      </c>
      <c r="Q1137" t="str">
        <f t="shared" si="68"/>
        <v>OK</v>
      </c>
      <c r="R1137" t="str">
        <f t="shared" si="69"/>
        <v>OK</v>
      </c>
      <c r="S1137" t="str">
        <f t="shared" si="70"/>
        <v>OK</v>
      </c>
      <c r="T1137" t="str">
        <f t="shared" si="71"/>
        <v>OK</v>
      </c>
    </row>
    <row r="1138" spans="1:20">
      <c r="A1138" s="83" t="s">
        <v>757</v>
      </c>
      <c r="B1138" s="194" t="s">
        <v>748</v>
      </c>
      <c r="C1138" s="194" t="s">
        <v>734</v>
      </c>
      <c r="D1138" s="194" t="s">
        <v>752</v>
      </c>
      <c r="E1138" s="194" t="s">
        <v>740</v>
      </c>
      <c r="F1138" s="195">
        <v>-3106.5</v>
      </c>
      <c r="G1138" s="194">
        <f>'Drop downs XTRA'!$F1138*2</f>
        <v>-6213</v>
      </c>
      <c r="H1138" s="196">
        <v>42813</v>
      </c>
      <c r="Q1138" t="str">
        <f t="shared" si="68"/>
        <v>OK</v>
      </c>
      <c r="R1138" t="str">
        <f t="shared" si="69"/>
        <v>OK</v>
      </c>
      <c r="S1138" t="str">
        <f t="shared" si="70"/>
        <v>OK</v>
      </c>
      <c r="T1138" t="str">
        <f t="shared" si="71"/>
        <v>OK</v>
      </c>
    </row>
    <row r="1139" spans="1:20">
      <c r="A1139" s="82" t="s">
        <v>758</v>
      </c>
      <c r="B1139" s="197" t="s">
        <v>748</v>
      </c>
      <c r="C1139" s="197" t="s">
        <v>504</v>
      </c>
      <c r="D1139" s="197" t="s">
        <v>494</v>
      </c>
      <c r="E1139" s="197" t="s">
        <v>740</v>
      </c>
      <c r="F1139" s="199">
        <v>-5393.2800000000007</v>
      </c>
      <c r="G1139" s="197">
        <f>'Drop downs XTRA'!$F1139*2</f>
        <v>-10786.560000000001</v>
      </c>
      <c r="H1139" s="200">
        <v>42675</v>
      </c>
      <c r="Q1139" t="str">
        <f t="shared" si="68"/>
        <v>OK</v>
      </c>
      <c r="R1139" t="str">
        <f t="shared" si="69"/>
        <v>OK</v>
      </c>
      <c r="S1139" t="str">
        <f t="shared" si="70"/>
        <v>OK</v>
      </c>
      <c r="T1139" t="str">
        <f t="shared" si="71"/>
        <v>OK</v>
      </c>
    </row>
    <row r="1140" spans="1:20">
      <c r="A1140" s="83" t="s">
        <v>759</v>
      </c>
      <c r="B1140" s="194" t="s">
        <v>748</v>
      </c>
      <c r="C1140" s="194" t="s">
        <v>731</v>
      </c>
      <c r="D1140" s="194" t="s">
        <v>739</v>
      </c>
      <c r="E1140" s="194" t="s">
        <v>740</v>
      </c>
      <c r="F1140" s="195">
        <v>-4981.760000000002</v>
      </c>
      <c r="G1140" s="194">
        <f>'Drop downs XTRA'!$F1140*2</f>
        <v>-9963.5200000000041</v>
      </c>
      <c r="H1140" s="196">
        <v>42729</v>
      </c>
      <c r="Q1140" t="str">
        <f t="shared" si="68"/>
        <v>OK</v>
      </c>
      <c r="R1140" t="str">
        <f t="shared" si="69"/>
        <v>Check Gov &amp; HP</v>
      </c>
      <c r="S1140" t="str">
        <f t="shared" si="70"/>
        <v>OK</v>
      </c>
      <c r="T1140" t="str">
        <f t="shared" si="71"/>
        <v>OK</v>
      </c>
    </row>
    <row r="1141" spans="1:20">
      <c r="A1141" s="82" t="s">
        <v>756</v>
      </c>
      <c r="B1141" s="197" t="s">
        <v>744</v>
      </c>
      <c r="C1141" s="197" t="s">
        <v>731</v>
      </c>
      <c r="D1141" s="197" t="s">
        <v>752</v>
      </c>
      <c r="E1141" s="197" t="s">
        <v>740</v>
      </c>
      <c r="F1141" s="199">
        <v>-10840.83</v>
      </c>
      <c r="G1141" s="197">
        <f>'Drop downs XTRA'!$F1141*2</f>
        <v>-21681.66</v>
      </c>
      <c r="H1141" s="200">
        <v>42158</v>
      </c>
      <c r="Q1141" t="str">
        <f t="shared" si="68"/>
        <v>OK</v>
      </c>
      <c r="R1141" t="str">
        <f t="shared" si="69"/>
        <v>OK</v>
      </c>
      <c r="S1141" t="str">
        <f t="shared" si="70"/>
        <v>OK</v>
      </c>
      <c r="T1141" t="str">
        <f t="shared" si="71"/>
        <v>OK</v>
      </c>
    </row>
    <row r="1142" spans="1:20">
      <c r="A1142" s="83" t="s">
        <v>757</v>
      </c>
      <c r="B1142" s="194" t="s">
        <v>744</v>
      </c>
      <c r="C1142" s="194" t="s">
        <v>502</v>
      </c>
      <c r="D1142" s="194" t="s">
        <v>732</v>
      </c>
      <c r="E1142" s="194" t="s">
        <v>740</v>
      </c>
      <c r="F1142" s="195">
        <v>-4370</v>
      </c>
      <c r="G1142" s="194">
        <f>'Drop downs XTRA'!$F1142*2</f>
        <v>-8740</v>
      </c>
      <c r="H1142" s="196">
        <v>42215</v>
      </c>
      <c r="Q1142" t="str">
        <f t="shared" si="68"/>
        <v>OK</v>
      </c>
      <c r="R1142" t="str">
        <f t="shared" si="69"/>
        <v>OK</v>
      </c>
      <c r="S1142" t="str">
        <f t="shared" si="70"/>
        <v>OK</v>
      </c>
      <c r="T1142" t="str">
        <f t="shared" si="71"/>
        <v>OK</v>
      </c>
    </row>
    <row r="1143" spans="1:20">
      <c r="A1143" s="82" t="s">
        <v>758</v>
      </c>
      <c r="B1143" s="197" t="s">
        <v>744</v>
      </c>
      <c r="C1143" s="197" t="s">
        <v>743</v>
      </c>
      <c r="D1143" s="197" t="s">
        <v>732</v>
      </c>
      <c r="E1143" s="197" t="s">
        <v>740</v>
      </c>
      <c r="F1143" s="199">
        <v>-6470.24</v>
      </c>
      <c r="G1143" s="197">
        <f>'Drop downs XTRA'!$F1143*2</f>
        <v>-12940.48</v>
      </c>
      <c r="H1143" s="200">
        <v>42460</v>
      </c>
      <c r="Q1143" t="str">
        <f t="shared" si="68"/>
        <v>OK</v>
      </c>
      <c r="R1143" t="str">
        <f t="shared" si="69"/>
        <v>OK</v>
      </c>
      <c r="S1143" t="str">
        <f t="shared" si="70"/>
        <v>OK</v>
      </c>
      <c r="T1143" t="str">
        <f t="shared" si="71"/>
        <v>OK</v>
      </c>
    </row>
    <row r="1144" spans="1:20">
      <c r="A1144" s="83" t="s">
        <v>759</v>
      </c>
      <c r="B1144" s="194" t="s">
        <v>744</v>
      </c>
      <c r="C1144" s="194" t="s">
        <v>731</v>
      </c>
      <c r="D1144" s="194" t="s">
        <v>752</v>
      </c>
      <c r="E1144" s="194" t="s">
        <v>740</v>
      </c>
      <c r="F1144" s="195">
        <v>-3790.0800000000008</v>
      </c>
      <c r="G1144" s="194">
        <f>'Drop downs XTRA'!$F1144*2</f>
        <v>-7580.1600000000017</v>
      </c>
      <c r="H1144" s="196">
        <v>42845</v>
      </c>
      <c r="Q1144" t="str">
        <f t="shared" si="68"/>
        <v>OK</v>
      </c>
      <c r="R1144" t="str">
        <f t="shared" si="69"/>
        <v>OK</v>
      </c>
      <c r="S1144" t="str">
        <f t="shared" si="70"/>
        <v>OK</v>
      </c>
      <c r="T1144" t="str">
        <f t="shared" si="71"/>
        <v>OK</v>
      </c>
    </row>
    <row r="1145" spans="1:20">
      <c r="A1145" s="82" t="s">
        <v>756</v>
      </c>
      <c r="B1145" s="197" t="s">
        <v>738</v>
      </c>
      <c r="C1145" s="197" t="s">
        <v>504</v>
      </c>
      <c r="D1145" s="197" t="s">
        <v>494</v>
      </c>
      <c r="E1145" s="197" t="s">
        <v>740</v>
      </c>
      <c r="F1145" s="199">
        <v>-9158.76</v>
      </c>
      <c r="G1145" s="197">
        <f>'Drop downs XTRA'!$F1145*2</f>
        <v>-18317.52</v>
      </c>
      <c r="H1145" s="200">
        <v>42403</v>
      </c>
      <c r="Q1145" t="str">
        <f t="shared" si="68"/>
        <v>OK</v>
      </c>
      <c r="R1145" t="str">
        <f t="shared" si="69"/>
        <v>OK</v>
      </c>
      <c r="S1145" t="str">
        <f t="shared" si="70"/>
        <v>OK</v>
      </c>
      <c r="T1145" t="str">
        <f t="shared" si="71"/>
        <v>OK</v>
      </c>
    </row>
    <row r="1146" spans="1:20">
      <c r="A1146" s="83" t="s">
        <v>757</v>
      </c>
      <c r="B1146" s="194" t="s">
        <v>738</v>
      </c>
      <c r="C1146" s="194" t="s">
        <v>502</v>
      </c>
      <c r="D1146" s="194" t="s">
        <v>491</v>
      </c>
      <c r="E1146" s="194" t="s">
        <v>740</v>
      </c>
      <c r="F1146" s="195">
        <v>-4313</v>
      </c>
      <c r="G1146" s="194">
        <f>'Drop downs XTRA'!$F1146*2</f>
        <v>-8626</v>
      </c>
      <c r="H1146" s="196">
        <v>42321</v>
      </c>
      <c r="Q1146" t="str">
        <f t="shared" si="68"/>
        <v>OK</v>
      </c>
      <c r="R1146" t="str">
        <f t="shared" si="69"/>
        <v>OK</v>
      </c>
      <c r="S1146" t="str">
        <f t="shared" si="70"/>
        <v>OK</v>
      </c>
      <c r="T1146" t="str">
        <f t="shared" si="71"/>
        <v>OK</v>
      </c>
    </row>
    <row r="1147" spans="1:20">
      <c r="A1147" s="82" t="s">
        <v>758</v>
      </c>
      <c r="B1147" s="197" t="s">
        <v>738</v>
      </c>
      <c r="C1147" s="197" t="s">
        <v>743</v>
      </c>
      <c r="D1147" s="197" t="s">
        <v>739</v>
      </c>
      <c r="E1147" s="197" t="s">
        <v>740</v>
      </c>
      <c r="F1147" s="199">
        <v>-6529.5999999999995</v>
      </c>
      <c r="G1147" s="197">
        <f>'Drop downs XTRA'!$F1147*2</f>
        <v>-13059.199999999999</v>
      </c>
      <c r="H1147" s="200">
        <v>42122</v>
      </c>
      <c r="Q1147" t="str">
        <f t="shared" si="68"/>
        <v>OK</v>
      </c>
      <c r="R1147" t="str">
        <f t="shared" si="69"/>
        <v>OK</v>
      </c>
      <c r="S1147" t="str">
        <f t="shared" si="70"/>
        <v>OK</v>
      </c>
      <c r="T1147" t="str">
        <f t="shared" si="71"/>
        <v>OK</v>
      </c>
    </row>
    <row r="1148" spans="1:20">
      <c r="A1148" s="83" t="s">
        <v>759</v>
      </c>
      <c r="B1148" s="194" t="s">
        <v>738</v>
      </c>
      <c r="C1148" s="194" t="s">
        <v>750</v>
      </c>
      <c r="D1148" s="194" t="s">
        <v>491</v>
      </c>
      <c r="E1148" s="194" t="s">
        <v>740</v>
      </c>
      <c r="F1148" s="195">
        <v>-3480.96</v>
      </c>
      <c r="G1148" s="194">
        <f>'Drop downs XTRA'!$F1148*2</f>
        <v>-6961.92</v>
      </c>
      <c r="H1148" s="196">
        <v>42931</v>
      </c>
      <c r="Q1148" t="str">
        <f t="shared" si="68"/>
        <v>OK</v>
      </c>
      <c r="R1148" t="str">
        <f t="shared" si="69"/>
        <v>OK</v>
      </c>
      <c r="S1148" t="str">
        <f t="shared" si="70"/>
        <v>OK</v>
      </c>
      <c r="T1148" t="str">
        <f t="shared" si="71"/>
        <v>OK</v>
      </c>
    </row>
    <row r="1149" spans="1:20">
      <c r="A1149" s="82" t="s">
        <v>760</v>
      </c>
      <c r="B1149" s="197" t="s">
        <v>738</v>
      </c>
      <c r="C1149" s="197" t="s">
        <v>753</v>
      </c>
      <c r="D1149" s="197" t="s">
        <v>753</v>
      </c>
      <c r="E1149" s="197" t="s">
        <v>745</v>
      </c>
      <c r="F1149" s="199">
        <v>-7477.8000000000011</v>
      </c>
      <c r="G1149" s="197">
        <f>'Drop downs XTRA'!$F1149*2</f>
        <v>-14955.600000000002</v>
      </c>
      <c r="H1149" s="200">
        <v>42391</v>
      </c>
      <c r="Q1149" t="str">
        <f t="shared" si="68"/>
        <v>OK</v>
      </c>
      <c r="R1149" t="str">
        <f t="shared" si="69"/>
        <v>OK</v>
      </c>
      <c r="S1149" t="str">
        <f t="shared" si="70"/>
        <v>OK</v>
      </c>
      <c r="T1149" t="str">
        <f t="shared" si="71"/>
        <v>OK</v>
      </c>
    </row>
    <row r="1150" spans="1:20">
      <c r="A1150" s="83" t="s">
        <v>39</v>
      </c>
      <c r="B1150" s="194" t="s">
        <v>738</v>
      </c>
      <c r="C1150" s="194" t="s">
        <v>753</v>
      </c>
      <c r="D1150" s="194" t="s">
        <v>753</v>
      </c>
      <c r="E1150" s="194" t="s">
        <v>745</v>
      </c>
      <c r="F1150" s="195">
        <v>-5225.8500000000013</v>
      </c>
      <c r="G1150" s="194">
        <f>'Drop downs XTRA'!$F1150*2</f>
        <v>-10451.700000000003</v>
      </c>
      <c r="H1150" s="196">
        <v>42595</v>
      </c>
      <c r="Q1150" t="str">
        <f t="shared" si="68"/>
        <v>OK</v>
      </c>
      <c r="R1150" t="str">
        <f t="shared" si="69"/>
        <v>OK</v>
      </c>
      <c r="S1150" t="str">
        <f t="shared" si="70"/>
        <v>OK</v>
      </c>
      <c r="T1150" t="str">
        <f t="shared" si="71"/>
        <v>OK</v>
      </c>
    </row>
    <row r="1151" spans="1:20">
      <c r="A1151" s="82" t="s">
        <v>761</v>
      </c>
      <c r="B1151" s="197" t="s">
        <v>738</v>
      </c>
      <c r="C1151" s="197" t="s">
        <v>753</v>
      </c>
      <c r="D1151" s="197" t="s">
        <v>753</v>
      </c>
      <c r="E1151" s="197" t="s">
        <v>745</v>
      </c>
      <c r="F1151" s="199">
        <v>-1368.0000000000002</v>
      </c>
      <c r="G1151" s="197">
        <f>'Drop downs XTRA'!$F1151*2</f>
        <v>-2736.0000000000005</v>
      </c>
      <c r="H1151" s="200">
        <v>42990</v>
      </c>
      <c r="Q1151" t="str">
        <f t="shared" si="68"/>
        <v>OK</v>
      </c>
      <c r="R1151" t="str">
        <f t="shared" si="69"/>
        <v>OK</v>
      </c>
      <c r="S1151" t="str">
        <f t="shared" si="70"/>
        <v>OK</v>
      </c>
      <c r="T1151" t="str">
        <f t="shared" si="71"/>
        <v>OK</v>
      </c>
    </row>
    <row r="1152" spans="1:20">
      <c r="A1152" s="83" t="s">
        <v>309</v>
      </c>
      <c r="B1152" s="194" t="s">
        <v>738</v>
      </c>
      <c r="C1152" s="194" t="s">
        <v>753</v>
      </c>
      <c r="D1152" s="194" t="s">
        <v>753</v>
      </c>
      <c r="E1152" s="194" t="s">
        <v>745</v>
      </c>
      <c r="F1152" s="195">
        <v>-1653.5399999999997</v>
      </c>
      <c r="G1152" s="194">
        <f>'Drop downs XTRA'!$F1152*2</f>
        <v>-3307.0799999999995</v>
      </c>
      <c r="H1152" s="196">
        <v>42483</v>
      </c>
      <c r="Q1152" t="str">
        <f t="shared" si="68"/>
        <v>OK</v>
      </c>
      <c r="R1152" t="str">
        <f t="shared" si="69"/>
        <v>OK</v>
      </c>
      <c r="S1152" t="str">
        <f t="shared" si="70"/>
        <v>OK</v>
      </c>
      <c r="T1152" t="str">
        <f t="shared" si="71"/>
        <v>OK</v>
      </c>
    </row>
    <row r="1153" spans="1:20">
      <c r="A1153" s="82" t="s">
        <v>601</v>
      </c>
      <c r="B1153" s="197" t="s">
        <v>738</v>
      </c>
      <c r="C1153" s="197" t="s">
        <v>753</v>
      </c>
      <c r="D1153" s="197" t="s">
        <v>753</v>
      </c>
      <c r="E1153" s="197" t="s">
        <v>745</v>
      </c>
      <c r="F1153" s="199">
        <v>-2043</v>
      </c>
      <c r="G1153" s="197">
        <f>'Drop downs XTRA'!$F1153*2</f>
        <v>-4086</v>
      </c>
      <c r="H1153" s="200">
        <v>42937</v>
      </c>
      <c r="Q1153" t="str">
        <f t="shared" si="68"/>
        <v>OK</v>
      </c>
      <c r="R1153" t="str">
        <f t="shared" si="69"/>
        <v>OK</v>
      </c>
      <c r="S1153" t="str">
        <f t="shared" si="70"/>
        <v>OK</v>
      </c>
      <c r="T1153" t="str">
        <f t="shared" si="71"/>
        <v>OK</v>
      </c>
    </row>
    <row r="1154" spans="1:20">
      <c r="A1154" s="83" t="s">
        <v>762</v>
      </c>
      <c r="B1154" s="194" t="s">
        <v>738</v>
      </c>
      <c r="C1154" s="194" t="s">
        <v>753</v>
      </c>
      <c r="D1154" s="194" t="s">
        <v>753</v>
      </c>
      <c r="E1154" s="194" t="s">
        <v>745</v>
      </c>
      <c r="F1154" s="195">
        <v>-1680</v>
      </c>
      <c r="G1154" s="194">
        <f>'Drop downs XTRA'!$F1154*2</f>
        <v>-3360</v>
      </c>
      <c r="H1154" s="196">
        <v>42935</v>
      </c>
      <c r="Q1154" t="str">
        <f t="shared" si="68"/>
        <v>OK</v>
      </c>
      <c r="R1154" t="str">
        <f t="shared" si="69"/>
        <v>OK</v>
      </c>
      <c r="S1154" t="str">
        <f t="shared" si="70"/>
        <v>OK</v>
      </c>
      <c r="T1154" t="str">
        <f t="shared" si="71"/>
        <v>OK</v>
      </c>
    </row>
    <row r="1155" spans="1:20">
      <c r="A1155" s="82" t="s">
        <v>763</v>
      </c>
      <c r="B1155" s="197" t="s">
        <v>738</v>
      </c>
      <c r="C1155" s="197" t="s">
        <v>753</v>
      </c>
      <c r="D1155" s="197" t="s">
        <v>753</v>
      </c>
      <c r="E1155" s="197" t="s">
        <v>745</v>
      </c>
      <c r="F1155" s="199">
        <v>-3009.6000000000004</v>
      </c>
      <c r="G1155" s="197">
        <f>'Drop downs XTRA'!$F1155*2</f>
        <v>-6019.2000000000007</v>
      </c>
      <c r="H1155" s="200">
        <v>42801</v>
      </c>
      <c r="Q1155" t="str">
        <f t="shared" si="68"/>
        <v>OK</v>
      </c>
      <c r="R1155" t="str">
        <f t="shared" si="69"/>
        <v>OK</v>
      </c>
      <c r="S1155" t="str">
        <f t="shared" si="70"/>
        <v>OK</v>
      </c>
      <c r="T1155" t="str">
        <f t="shared" si="71"/>
        <v>OK</v>
      </c>
    </row>
    <row r="1156" spans="1:20">
      <c r="A1156" s="83" t="s">
        <v>764</v>
      </c>
      <c r="B1156" s="194" t="s">
        <v>738</v>
      </c>
      <c r="C1156" s="194" t="s">
        <v>753</v>
      </c>
      <c r="D1156" s="194" t="s">
        <v>753</v>
      </c>
      <c r="E1156" s="194" t="s">
        <v>745</v>
      </c>
      <c r="F1156" s="195">
        <v>-1617.5160000000001</v>
      </c>
      <c r="G1156" s="194">
        <f>'Drop downs XTRA'!$F1156*2</f>
        <v>-3235.0320000000002</v>
      </c>
      <c r="H1156" s="196"/>
    </row>
    <row r="1157" spans="1:20">
      <c r="A1157" s="82" t="s">
        <v>533</v>
      </c>
      <c r="B1157" s="197" t="s">
        <v>738</v>
      </c>
      <c r="C1157" s="197" t="s">
        <v>753</v>
      </c>
      <c r="D1157" s="197" t="s">
        <v>753</v>
      </c>
      <c r="E1157" s="197" t="s">
        <v>745</v>
      </c>
      <c r="F1157" s="199">
        <v>-3088</v>
      </c>
      <c r="G1157" s="197">
        <f>'Drop downs XTRA'!$F1157*2</f>
        <v>-6176</v>
      </c>
      <c r="H1157" s="200">
        <v>42187</v>
      </c>
    </row>
    <row r="1158" spans="1:20">
      <c r="A1158" s="83" t="s">
        <v>760</v>
      </c>
      <c r="B1158" s="194" t="s">
        <v>730</v>
      </c>
      <c r="C1158" s="194" t="s">
        <v>753</v>
      </c>
      <c r="D1158" s="194" t="s">
        <v>753</v>
      </c>
      <c r="E1158" s="194" t="s">
        <v>745</v>
      </c>
      <c r="F1158" s="195">
        <v>-9341.2000000000025</v>
      </c>
      <c r="G1158" s="194">
        <f>'Drop downs XTRA'!$F1158*2</f>
        <v>-18682.400000000005</v>
      </c>
      <c r="H1158" s="196">
        <v>42895</v>
      </c>
    </row>
    <row r="1159" spans="1:20">
      <c r="A1159" s="82" t="s">
        <v>39</v>
      </c>
      <c r="B1159" s="197" t="s">
        <v>730</v>
      </c>
      <c r="C1159" s="197" t="s">
        <v>753</v>
      </c>
      <c r="D1159" s="197" t="s">
        <v>753</v>
      </c>
      <c r="E1159" s="197" t="s">
        <v>745</v>
      </c>
      <c r="F1159" s="199">
        <v>-4645.2000000000007</v>
      </c>
      <c r="G1159" s="197">
        <f>'Drop downs XTRA'!$F1159*2</f>
        <v>-9290.4000000000015</v>
      </c>
      <c r="H1159" s="200">
        <v>42860</v>
      </c>
    </row>
    <row r="1160" spans="1:20">
      <c r="A1160" s="83" t="s">
        <v>761</v>
      </c>
      <c r="B1160" s="194" t="s">
        <v>730</v>
      </c>
      <c r="C1160" s="194" t="s">
        <v>753</v>
      </c>
      <c r="D1160" s="194" t="s">
        <v>753</v>
      </c>
      <c r="E1160" s="194" t="s">
        <v>745</v>
      </c>
      <c r="F1160" s="195">
        <v>-1032</v>
      </c>
      <c r="G1160" s="194">
        <f>'Drop downs XTRA'!$F1160*2</f>
        <v>-2064</v>
      </c>
      <c r="H1160" s="196">
        <v>42651</v>
      </c>
    </row>
    <row r="1161" spans="1:20">
      <c r="A1161" s="82" t="s">
        <v>309</v>
      </c>
      <c r="B1161" s="197" t="s">
        <v>730</v>
      </c>
      <c r="C1161" s="197" t="s">
        <v>753</v>
      </c>
      <c r="D1161" s="197" t="s">
        <v>753</v>
      </c>
      <c r="E1161" s="197" t="s">
        <v>745</v>
      </c>
      <c r="F1161" s="199">
        <v>-2025.54</v>
      </c>
      <c r="G1161" s="197">
        <f>'Drop downs XTRA'!$F1161*2</f>
        <v>-4051.08</v>
      </c>
      <c r="H1161" s="200">
        <v>42203</v>
      </c>
    </row>
    <row r="1162" spans="1:20">
      <c r="A1162" s="83" t="s">
        <v>601</v>
      </c>
      <c r="B1162" s="194" t="s">
        <v>730</v>
      </c>
      <c r="C1162" s="194" t="s">
        <v>753</v>
      </c>
      <c r="D1162" s="194" t="s">
        <v>753</v>
      </c>
      <c r="E1162" s="194" t="s">
        <v>745</v>
      </c>
      <c r="F1162" s="195">
        <v>-2207.2500000000005</v>
      </c>
      <c r="G1162" s="194">
        <f>'Drop downs XTRA'!$F1162*2</f>
        <v>-4414.5000000000009</v>
      </c>
      <c r="H1162" s="196">
        <v>42553</v>
      </c>
    </row>
    <row r="1163" spans="1:20">
      <c r="A1163" s="82" t="s">
        <v>762</v>
      </c>
      <c r="B1163" s="197" t="s">
        <v>730</v>
      </c>
      <c r="C1163" s="197" t="s">
        <v>753</v>
      </c>
      <c r="D1163" s="197" t="s">
        <v>753</v>
      </c>
      <c r="E1163" s="197" t="s">
        <v>745</v>
      </c>
      <c r="F1163" s="199">
        <v>-1204</v>
      </c>
      <c r="G1163" s="197">
        <f>'Drop downs XTRA'!$F1163*2</f>
        <v>-2408</v>
      </c>
      <c r="H1163" s="200">
        <v>42519</v>
      </c>
    </row>
    <row r="1164" spans="1:20">
      <c r="A1164" s="83" t="s">
        <v>763</v>
      </c>
      <c r="B1164" s="194" t="s">
        <v>730</v>
      </c>
      <c r="C1164" s="194" t="s">
        <v>753</v>
      </c>
      <c r="D1164" s="194" t="s">
        <v>753</v>
      </c>
      <c r="E1164" s="194" t="s">
        <v>745</v>
      </c>
      <c r="F1164" s="195">
        <v>-3024</v>
      </c>
      <c r="G1164" s="194">
        <f>'Drop downs XTRA'!$F1164*2</f>
        <v>-6048</v>
      </c>
      <c r="H1164" s="196">
        <v>42901</v>
      </c>
    </row>
    <row r="1165" spans="1:20">
      <c r="A1165" s="82" t="s">
        <v>764</v>
      </c>
      <c r="B1165" s="197" t="s">
        <v>730</v>
      </c>
      <c r="C1165" s="197" t="s">
        <v>753</v>
      </c>
      <c r="D1165" s="197" t="s">
        <v>753</v>
      </c>
      <c r="E1165" s="197" t="s">
        <v>745</v>
      </c>
      <c r="F1165" s="199">
        <v>-2023.2719999999999</v>
      </c>
      <c r="G1165" s="197">
        <f>'Drop downs XTRA'!$F1165*2</f>
        <v>-4046.5439999999999</v>
      </c>
      <c r="H1165" s="200">
        <v>42691</v>
      </c>
    </row>
    <row r="1166" spans="1:20">
      <c r="A1166" s="83" t="s">
        <v>533</v>
      </c>
      <c r="B1166" s="194" t="s">
        <v>730</v>
      </c>
      <c r="C1166" s="194" t="s">
        <v>753</v>
      </c>
      <c r="D1166" s="194" t="s">
        <v>753</v>
      </c>
      <c r="E1166" s="194" t="s">
        <v>745</v>
      </c>
      <c r="F1166" s="195">
        <v>-3726</v>
      </c>
      <c r="G1166" s="194">
        <f>'Drop downs XTRA'!$F1166*2</f>
        <v>-7452</v>
      </c>
      <c r="H1166" s="196">
        <v>42053</v>
      </c>
    </row>
    <row r="1167" spans="1:20">
      <c r="A1167" s="82" t="s">
        <v>760</v>
      </c>
      <c r="B1167" s="197" t="s">
        <v>738</v>
      </c>
      <c r="C1167" s="197" t="s">
        <v>753</v>
      </c>
      <c r="D1167" s="197" t="s">
        <v>753</v>
      </c>
      <c r="E1167" s="197" t="s">
        <v>745</v>
      </c>
      <c r="F1167" s="199">
        <v>-11216.700000000003</v>
      </c>
      <c r="G1167" s="197">
        <f>'Drop downs XTRA'!$F1167*2</f>
        <v>-22433.400000000005</v>
      </c>
      <c r="H1167" s="200">
        <v>42974</v>
      </c>
    </row>
    <row r="1168" spans="1:20">
      <c r="A1168" s="83" t="s">
        <v>39</v>
      </c>
      <c r="B1168" s="194" t="s">
        <v>738</v>
      </c>
      <c r="C1168" s="194" t="s">
        <v>753</v>
      </c>
      <c r="D1168" s="194" t="s">
        <v>753</v>
      </c>
      <c r="E1168" s="194" t="s">
        <v>745</v>
      </c>
      <c r="F1168" s="195">
        <v>-5225.8500000000013</v>
      </c>
      <c r="G1168" s="194">
        <f>'Drop downs XTRA'!$F1168*2</f>
        <v>-10451.700000000003</v>
      </c>
      <c r="H1168" s="196">
        <v>42764</v>
      </c>
    </row>
    <row r="1169" spans="1:8">
      <c r="A1169" s="82" t="s">
        <v>761</v>
      </c>
      <c r="B1169" s="197" t="s">
        <v>738</v>
      </c>
      <c r="C1169" s="197" t="s">
        <v>753</v>
      </c>
      <c r="D1169" s="197" t="s">
        <v>753</v>
      </c>
      <c r="E1169" s="197" t="s">
        <v>745</v>
      </c>
      <c r="F1169" s="199">
        <v>-1416</v>
      </c>
      <c r="G1169" s="197">
        <f>'Drop downs XTRA'!$F1169*2</f>
        <v>-2832</v>
      </c>
      <c r="H1169" s="200">
        <v>42075</v>
      </c>
    </row>
    <row r="1170" spans="1:8">
      <c r="A1170" s="83" t="s">
        <v>309</v>
      </c>
      <c r="B1170" s="194" t="s">
        <v>738</v>
      </c>
      <c r="C1170" s="194" t="s">
        <v>753</v>
      </c>
      <c r="D1170" s="194" t="s">
        <v>753</v>
      </c>
      <c r="E1170" s="194" t="s">
        <v>745</v>
      </c>
      <c r="F1170" s="195">
        <v>-1889.76</v>
      </c>
      <c r="G1170" s="194">
        <f>'Drop downs XTRA'!$F1170*2</f>
        <v>-3779.52</v>
      </c>
      <c r="H1170" s="196">
        <v>42821</v>
      </c>
    </row>
    <row r="1171" spans="1:8">
      <c r="A1171" s="82" t="s">
        <v>601</v>
      </c>
      <c r="B1171" s="197" t="s">
        <v>738</v>
      </c>
      <c r="C1171" s="197" t="s">
        <v>753</v>
      </c>
      <c r="D1171" s="197" t="s">
        <v>753</v>
      </c>
      <c r="E1171" s="197" t="s">
        <v>745</v>
      </c>
      <c r="F1171" s="199">
        <v>-2069.9999999999995</v>
      </c>
      <c r="G1171" s="197">
        <f>'Drop downs XTRA'!$F1171*2</f>
        <v>-4139.9999999999991</v>
      </c>
      <c r="H1171" s="200">
        <v>42321</v>
      </c>
    </row>
    <row r="1172" spans="1:8">
      <c r="A1172" s="83" t="s">
        <v>762</v>
      </c>
      <c r="B1172" s="194" t="s">
        <v>738</v>
      </c>
      <c r="C1172" s="194" t="s">
        <v>753</v>
      </c>
      <c r="D1172" s="194" t="s">
        <v>753</v>
      </c>
      <c r="E1172" s="194" t="s">
        <v>745</v>
      </c>
      <c r="F1172" s="195">
        <v>-1204</v>
      </c>
      <c r="G1172" s="194">
        <f>'Drop downs XTRA'!$F1172*2</f>
        <v>-2408</v>
      </c>
      <c r="H1172" s="196">
        <v>42511</v>
      </c>
    </row>
    <row r="1173" spans="1:8">
      <c r="A1173" s="82" t="s">
        <v>763</v>
      </c>
      <c r="B1173" s="197" t="s">
        <v>738</v>
      </c>
      <c r="C1173" s="197" t="s">
        <v>753</v>
      </c>
      <c r="D1173" s="197" t="s">
        <v>753</v>
      </c>
      <c r="E1173" s="197" t="s">
        <v>745</v>
      </c>
      <c r="F1173" s="199">
        <v>-2431.7999999999997</v>
      </c>
      <c r="G1173" s="197">
        <f>'Drop downs XTRA'!$F1173*2</f>
        <v>-4863.5999999999995</v>
      </c>
      <c r="H1173" s="200">
        <v>42576</v>
      </c>
    </row>
    <row r="1174" spans="1:8">
      <c r="A1174" s="83" t="s">
        <v>764</v>
      </c>
      <c r="B1174" s="194" t="s">
        <v>738</v>
      </c>
      <c r="C1174" s="194" t="s">
        <v>753</v>
      </c>
      <c r="D1174" s="194" t="s">
        <v>753</v>
      </c>
      <c r="E1174" s="194" t="s">
        <v>745</v>
      </c>
      <c r="F1174" s="195">
        <v>-2116.9079999999999</v>
      </c>
      <c r="G1174" s="194">
        <f>'Drop downs XTRA'!$F1174*2</f>
        <v>-4233.8159999999998</v>
      </c>
      <c r="H1174" s="196">
        <v>42341</v>
      </c>
    </row>
    <row r="1175" spans="1:8">
      <c r="A1175" s="82" t="s">
        <v>533</v>
      </c>
      <c r="B1175" s="197" t="s">
        <v>738</v>
      </c>
      <c r="C1175" s="197" t="s">
        <v>753</v>
      </c>
      <c r="D1175" s="197" t="s">
        <v>753</v>
      </c>
      <c r="E1175" s="197" t="s">
        <v>745</v>
      </c>
      <c r="F1175" s="199">
        <v>-2472</v>
      </c>
      <c r="G1175" s="197">
        <f>'Drop downs XTRA'!$F1175*2</f>
        <v>-4944</v>
      </c>
      <c r="H1175" s="200">
        <v>42932</v>
      </c>
    </row>
    <row r="1176" spans="1:8">
      <c r="A1176" s="83" t="s">
        <v>760</v>
      </c>
      <c r="B1176" s="194" t="s">
        <v>748</v>
      </c>
      <c r="C1176" s="194" t="s">
        <v>753</v>
      </c>
      <c r="D1176" s="194" t="s">
        <v>753</v>
      </c>
      <c r="E1176" s="194" t="s">
        <v>745</v>
      </c>
      <c r="F1176" s="195">
        <v>-10115.600000000002</v>
      </c>
      <c r="G1176" s="194">
        <f>'Drop downs XTRA'!$F1176*2</f>
        <v>-20231.200000000004</v>
      </c>
      <c r="H1176" s="196">
        <v>42609</v>
      </c>
    </row>
    <row r="1177" spans="1:8">
      <c r="A1177" s="82" t="s">
        <v>39</v>
      </c>
      <c r="B1177" s="197" t="s">
        <v>748</v>
      </c>
      <c r="C1177" s="197" t="s">
        <v>753</v>
      </c>
      <c r="D1177" s="197" t="s">
        <v>753</v>
      </c>
      <c r="E1177" s="197" t="s">
        <v>745</v>
      </c>
      <c r="F1177" s="199">
        <v>-4645.2000000000007</v>
      </c>
      <c r="G1177" s="197">
        <f>'Drop downs XTRA'!$F1177*2</f>
        <v>-9290.4000000000015</v>
      </c>
      <c r="H1177" s="200">
        <v>42805</v>
      </c>
    </row>
    <row r="1178" spans="1:8">
      <c r="A1178" s="83" t="s">
        <v>761</v>
      </c>
      <c r="B1178" s="194" t="s">
        <v>748</v>
      </c>
      <c r="C1178" s="194" t="s">
        <v>753</v>
      </c>
      <c r="D1178" s="194" t="s">
        <v>753</v>
      </c>
      <c r="E1178" s="194" t="s">
        <v>745</v>
      </c>
      <c r="F1178" s="195">
        <v>-1416</v>
      </c>
      <c r="G1178" s="194">
        <f>'Drop downs XTRA'!$F1178*2</f>
        <v>-2832</v>
      </c>
      <c r="H1178" s="196">
        <v>42454</v>
      </c>
    </row>
    <row r="1179" spans="1:8">
      <c r="A1179" s="82" t="s">
        <v>309</v>
      </c>
      <c r="B1179" s="197" t="s">
        <v>748</v>
      </c>
      <c r="C1179" s="197" t="s">
        <v>753</v>
      </c>
      <c r="D1179" s="197" t="s">
        <v>753</v>
      </c>
      <c r="E1179" s="197" t="s">
        <v>745</v>
      </c>
      <c r="F1179" s="199">
        <v>-1692.6</v>
      </c>
      <c r="G1179" s="197">
        <f>'Drop downs XTRA'!$F1179*2</f>
        <v>-3385.2</v>
      </c>
      <c r="H1179" s="200">
        <v>42462</v>
      </c>
    </row>
    <row r="1180" spans="1:8">
      <c r="A1180" s="83" t="s">
        <v>601</v>
      </c>
      <c r="B1180" s="194" t="s">
        <v>748</v>
      </c>
      <c r="C1180" s="194" t="s">
        <v>753</v>
      </c>
      <c r="D1180" s="194" t="s">
        <v>753</v>
      </c>
      <c r="E1180" s="194" t="s">
        <v>745</v>
      </c>
      <c r="F1180" s="195">
        <v>-1812.375</v>
      </c>
      <c r="G1180" s="194">
        <f>'Drop downs XTRA'!$F1180*2</f>
        <v>-3624.75</v>
      </c>
      <c r="H1180" s="196">
        <v>42386</v>
      </c>
    </row>
    <row r="1181" spans="1:8">
      <c r="A1181" s="82" t="s">
        <v>762</v>
      </c>
      <c r="B1181" s="197" t="s">
        <v>748</v>
      </c>
      <c r="C1181" s="197" t="s">
        <v>753</v>
      </c>
      <c r="D1181" s="197" t="s">
        <v>753</v>
      </c>
      <c r="E1181" s="197" t="s">
        <v>745</v>
      </c>
      <c r="F1181" s="199">
        <v>-1344</v>
      </c>
      <c r="G1181" s="197">
        <f>'Drop downs XTRA'!$F1181*2</f>
        <v>-2688</v>
      </c>
      <c r="H1181" s="200">
        <v>42899</v>
      </c>
    </row>
    <row r="1182" spans="1:8">
      <c r="A1182" s="83" t="s">
        <v>763</v>
      </c>
      <c r="B1182" s="194" t="s">
        <v>748</v>
      </c>
      <c r="C1182" s="194" t="s">
        <v>753</v>
      </c>
      <c r="D1182" s="194" t="s">
        <v>753</v>
      </c>
      <c r="E1182" s="194" t="s">
        <v>745</v>
      </c>
      <c r="F1182" s="195">
        <v>-2966.4</v>
      </c>
      <c r="G1182" s="194">
        <f>'Drop downs XTRA'!$F1182*2</f>
        <v>-5932.8</v>
      </c>
      <c r="H1182" s="196">
        <v>42853</v>
      </c>
    </row>
    <row r="1183" spans="1:8">
      <c r="A1183" s="82" t="s">
        <v>764</v>
      </c>
      <c r="B1183" s="197" t="s">
        <v>748</v>
      </c>
      <c r="C1183" s="197" t="s">
        <v>753</v>
      </c>
      <c r="D1183" s="197" t="s">
        <v>753</v>
      </c>
      <c r="E1183" s="197" t="s">
        <v>745</v>
      </c>
      <c r="F1183" s="199">
        <v>-1826.2080000000003</v>
      </c>
      <c r="G1183" s="197">
        <f>'Drop downs XTRA'!$F1183*2</f>
        <v>-3652.4160000000006</v>
      </c>
      <c r="H1183" s="200">
        <v>42108</v>
      </c>
    </row>
    <row r="1184" spans="1:8">
      <c r="A1184" s="83" t="s">
        <v>533</v>
      </c>
      <c r="B1184" s="194" t="s">
        <v>748</v>
      </c>
      <c r="C1184" s="194" t="s">
        <v>753</v>
      </c>
      <c r="D1184" s="194" t="s">
        <v>753</v>
      </c>
      <c r="E1184" s="194" t="s">
        <v>745</v>
      </c>
      <c r="F1184" s="195">
        <v>-3780</v>
      </c>
      <c r="G1184" s="194">
        <f>'Drop downs XTRA'!$F1184*2</f>
        <v>-7560</v>
      </c>
      <c r="H1184" s="196">
        <v>42956</v>
      </c>
    </row>
    <row r="1185" spans="1:8">
      <c r="A1185" s="82" t="s">
        <v>760</v>
      </c>
      <c r="B1185" s="197" t="s">
        <v>744</v>
      </c>
      <c r="C1185" s="197" t="s">
        <v>753</v>
      </c>
      <c r="D1185" s="197" t="s">
        <v>753</v>
      </c>
      <c r="E1185" s="197" t="s">
        <v>745</v>
      </c>
      <c r="F1185" s="199">
        <v>-8766.4500000000007</v>
      </c>
      <c r="G1185" s="197">
        <f>'Drop downs XTRA'!$F1185*2</f>
        <v>-17532.900000000001</v>
      </c>
      <c r="H1185" s="200">
        <v>42702</v>
      </c>
    </row>
    <row r="1186" spans="1:8">
      <c r="A1186" s="83" t="s">
        <v>39</v>
      </c>
      <c r="B1186" s="194" t="s">
        <v>744</v>
      </c>
      <c r="C1186" s="194" t="s">
        <v>753</v>
      </c>
      <c r="D1186" s="194" t="s">
        <v>753</v>
      </c>
      <c r="E1186" s="194" t="s">
        <v>745</v>
      </c>
      <c r="F1186" s="195">
        <v>-3483.9000000000005</v>
      </c>
      <c r="G1186" s="194">
        <f>'Drop downs XTRA'!$F1186*2</f>
        <v>-6967.8000000000011</v>
      </c>
      <c r="H1186" s="196">
        <v>42764</v>
      </c>
    </row>
    <row r="1187" spans="1:8">
      <c r="A1187" s="82" t="s">
        <v>761</v>
      </c>
      <c r="B1187" s="197" t="s">
        <v>744</v>
      </c>
      <c r="C1187" s="197" t="s">
        <v>753</v>
      </c>
      <c r="D1187" s="197" t="s">
        <v>753</v>
      </c>
      <c r="E1187" s="197" t="s">
        <v>745</v>
      </c>
      <c r="F1187" s="199">
        <v>-1239</v>
      </c>
      <c r="G1187" s="197">
        <f>'Drop downs XTRA'!$F1187*2</f>
        <v>-2478</v>
      </c>
      <c r="H1187" s="200">
        <v>42943</v>
      </c>
    </row>
    <row r="1188" spans="1:8">
      <c r="A1188" s="83" t="s">
        <v>309</v>
      </c>
      <c r="B1188" s="194" t="s">
        <v>744</v>
      </c>
      <c r="C1188" s="194" t="s">
        <v>753</v>
      </c>
      <c r="D1188" s="194" t="s">
        <v>753</v>
      </c>
      <c r="E1188" s="194" t="s">
        <v>745</v>
      </c>
      <c r="F1188" s="195">
        <v>-1934.4</v>
      </c>
      <c r="G1188" s="194">
        <f>'Drop downs XTRA'!$F1188*2</f>
        <v>-3868.8</v>
      </c>
      <c r="H1188" s="196">
        <v>42505</v>
      </c>
    </row>
    <row r="1189" spans="1:8">
      <c r="A1189" s="82" t="s">
        <v>601</v>
      </c>
      <c r="B1189" s="197" t="s">
        <v>744</v>
      </c>
      <c r="C1189" s="197" t="s">
        <v>753</v>
      </c>
      <c r="D1189" s="197" t="s">
        <v>753</v>
      </c>
      <c r="E1189" s="197" t="s">
        <v>745</v>
      </c>
      <c r="F1189" s="199">
        <v>-1989</v>
      </c>
      <c r="G1189" s="197">
        <f>'Drop downs XTRA'!$F1189*2</f>
        <v>-3978</v>
      </c>
      <c r="H1189" s="200">
        <v>42848</v>
      </c>
    </row>
    <row r="1190" spans="1:8">
      <c r="A1190" s="83" t="s">
        <v>762</v>
      </c>
      <c r="B1190" s="194" t="s">
        <v>744</v>
      </c>
      <c r="C1190" s="194" t="s">
        <v>753</v>
      </c>
      <c r="D1190" s="194" t="s">
        <v>753</v>
      </c>
      <c r="E1190" s="194" t="s">
        <v>745</v>
      </c>
      <c r="F1190" s="195">
        <v>-1856</v>
      </c>
      <c r="G1190" s="194">
        <f>'Drop downs XTRA'!$F1190*2</f>
        <v>-3712</v>
      </c>
      <c r="H1190" s="196">
        <v>42380</v>
      </c>
    </row>
    <row r="1191" spans="1:8">
      <c r="A1191" s="82" t="s">
        <v>763</v>
      </c>
      <c r="B1191" s="197" t="s">
        <v>744</v>
      </c>
      <c r="C1191" s="197" t="s">
        <v>753</v>
      </c>
      <c r="D1191" s="197" t="s">
        <v>753</v>
      </c>
      <c r="E1191" s="197" t="s">
        <v>745</v>
      </c>
      <c r="F1191" s="199">
        <v>-2633.3999999999996</v>
      </c>
      <c r="G1191" s="197">
        <f>'Drop downs XTRA'!$F1191*2</f>
        <v>-5266.7999999999993</v>
      </c>
      <c r="H1191" s="200">
        <v>42616</v>
      </c>
    </row>
    <row r="1192" spans="1:8">
      <c r="A1192" s="83" t="s">
        <v>764</v>
      </c>
      <c r="B1192" s="194" t="s">
        <v>744</v>
      </c>
      <c r="C1192" s="194" t="s">
        <v>753</v>
      </c>
      <c r="D1192" s="194" t="s">
        <v>753</v>
      </c>
      <c r="E1192" s="194" t="s">
        <v>745</v>
      </c>
      <c r="F1192" s="195">
        <v>-1597.932</v>
      </c>
      <c r="G1192" s="194">
        <f>'Drop downs XTRA'!$F1192*2</f>
        <v>-3195.864</v>
      </c>
      <c r="H1192" s="196">
        <v>42921</v>
      </c>
    </row>
    <row r="1193" spans="1:8">
      <c r="A1193" s="82" t="s">
        <v>533</v>
      </c>
      <c r="B1193" s="197" t="s">
        <v>744</v>
      </c>
      <c r="C1193" s="197" t="s">
        <v>753</v>
      </c>
      <c r="D1193" s="197" t="s">
        <v>753</v>
      </c>
      <c r="E1193" s="197" t="s">
        <v>745</v>
      </c>
      <c r="F1193" s="199">
        <v>-2484</v>
      </c>
      <c r="G1193" s="197">
        <f>'Drop downs XTRA'!$F1193*2</f>
        <v>-4968</v>
      </c>
      <c r="H1193" s="200">
        <v>42793</v>
      </c>
    </row>
    <row r="1194" spans="1:8">
      <c r="A1194" s="83" t="s">
        <v>729</v>
      </c>
      <c r="B1194" s="194" t="s">
        <v>730</v>
      </c>
      <c r="C1194" s="194" t="s">
        <v>731</v>
      </c>
      <c r="D1194" s="194" t="s">
        <v>732</v>
      </c>
      <c r="E1194" s="194" t="s">
        <v>28</v>
      </c>
      <c r="F1194" s="195">
        <v>25597.635524999994</v>
      </c>
      <c r="G1194" s="194">
        <f>'Drop downs XTRA'!$F1194*2</f>
        <v>51195.271049999988</v>
      </c>
      <c r="H1194" s="196">
        <v>42006</v>
      </c>
    </row>
    <row r="1195" spans="1:8">
      <c r="A1195" s="82" t="s">
        <v>735</v>
      </c>
      <c r="B1195" s="197" t="s">
        <v>730</v>
      </c>
      <c r="C1195" s="197" t="s">
        <v>504</v>
      </c>
      <c r="D1195" s="197" t="s">
        <v>754</v>
      </c>
      <c r="E1195" s="197" t="s">
        <v>28</v>
      </c>
      <c r="F1195" s="199">
        <v>4098.7043279999998</v>
      </c>
      <c r="G1195" s="197">
        <f>'Drop downs XTRA'!$F1195*2</f>
        <v>8197.4086559999996</v>
      </c>
      <c r="H1195" s="200">
        <v>42567</v>
      </c>
    </row>
    <row r="1196" spans="1:8">
      <c r="A1196" s="83" t="s">
        <v>741</v>
      </c>
      <c r="B1196" s="194" t="s">
        <v>730</v>
      </c>
      <c r="C1196" s="194" t="s">
        <v>504</v>
      </c>
      <c r="D1196" s="194" t="s">
        <v>754</v>
      </c>
      <c r="E1196" s="194" t="s">
        <v>28</v>
      </c>
      <c r="F1196" s="195">
        <v>8945.8774271999991</v>
      </c>
      <c r="G1196" s="194">
        <f>'Drop downs XTRA'!$F1196*2</f>
        <v>17891.754854399998</v>
      </c>
      <c r="H1196" s="196">
        <v>42588</v>
      </c>
    </row>
    <row r="1197" spans="1:8">
      <c r="A1197" s="82" t="s">
        <v>746</v>
      </c>
      <c r="B1197" s="197" t="s">
        <v>730</v>
      </c>
      <c r="C1197" s="197" t="s">
        <v>734</v>
      </c>
      <c r="D1197" s="197" t="s">
        <v>492</v>
      </c>
      <c r="E1197" s="197" t="s">
        <v>28</v>
      </c>
      <c r="F1197" s="199">
        <v>16085.234221056002</v>
      </c>
      <c r="G1197" s="197">
        <f>'Drop downs XTRA'!$F1197*2</f>
        <v>32170.468442112004</v>
      </c>
      <c r="H1197" s="200">
        <v>42170</v>
      </c>
    </row>
    <row r="1198" spans="1:8">
      <c r="A1198" s="83" t="s">
        <v>729</v>
      </c>
      <c r="B1198" s="194" t="s">
        <v>738</v>
      </c>
      <c r="C1198" s="194" t="s">
        <v>731</v>
      </c>
      <c r="D1198" s="194" t="s">
        <v>754</v>
      </c>
      <c r="E1198" s="194" t="s">
        <v>28</v>
      </c>
      <c r="F1198" s="195">
        <v>21627.390014999994</v>
      </c>
      <c r="G1198" s="194">
        <f>'Drop downs XTRA'!$F1198*2</f>
        <v>43254.780029999987</v>
      </c>
      <c r="H1198" s="196">
        <v>42262</v>
      </c>
    </row>
    <row r="1199" spans="1:8">
      <c r="A1199" s="82" t="s">
        <v>735</v>
      </c>
      <c r="B1199" s="197" t="s">
        <v>738</v>
      </c>
      <c r="C1199" s="197" t="s">
        <v>731</v>
      </c>
      <c r="D1199" s="197" t="s">
        <v>732</v>
      </c>
      <c r="E1199" s="197" t="s">
        <v>28</v>
      </c>
      <c r="F1199" s="199">
        <v>5809.1091029999989</v>
      </c>
      <c r="G1199" s="197">
        <f>'Drop downs XTRA'!$F1199*2</f>
        <v>11618.218205999998</v>
      </c>
      <c r="H1199" s="200">
        <v>42540</v>
      </c>
    </row>
    <row r="1200" spans="1:8">
      <c r="A1200" s="83" t="s">
        <v>741</v>
      </c>
      <c r="B1200" s="194" t="s">
        <v>738</v>
      </c>
      <c r="C1200" s="194" t="s">
        <v>734</v>
      </c>
      <c r="D1200" s="194" t="s">
        <v>491</v>
      </c>
      <c r="E1200" s="194" t="s">
        <v>28</v>
      </c>
      <c r="F1200" s="195">
        <v>13478.363712</v>
      </c>
      <c r="G1200" s="194">
        <f>'Drop downs XTRA'!$F1200*2</f>
        <v>26956.727424000001</v>
      </c>
      <c r="H1200" s="196">
        <v>42260</v>
      </c>
    </row>
    <row r="1201" spans="1:8">
      <c r="A1201" s="82" t="s">
        <v>746</v>
      </c>
      <c r="B1201" s="197" t="s">
        <v>738</v>
      </c>
      <c r="C1201" s="197" t="s">
        <v>734</v>
      </c>
      <c r="D1201" s="197" t="s">
        <v>751</v>
      </c>
      <c r="E1201" s="197" t="s">
        <v>28</v>
      </c>
      <c r="F1201" s="199">
        <v>16410.43009536</v>
      </c>
      <c r="G1201" s="197">
        <f>'Drop downs XTRA'!$F1201*2</f>
        <v>32820.860190719999</v>
      </c>
      <c r="H1201" s="200">
        <v>42178</v>
      </c>
    </row>
    <row r="1202" spans="1:8">
      <c r="A1202" s="83" t="s">
        <v>729</v>
      </c>
      <c r="B1202" s="194" t="s">
        <v>744</v>
      </c>
      <c r="C1202" s="194" t="s">
        <v>504</v>
      </c>
      <c r="D1202" s="194" t="s">
        <v>732</v>
      </c>
      <c r="E1202" s="194" t="s">
        <v>28</v>
      </c>
      <c r="F1202" s="195">
        <v>20611.342359999995</v>
      </c>
      <c r="G1202" s="194">
        <f>'Drop downs XTRA'!$F1202*2</f>
        <v>41222.68471999999</v>
      </c>
      <c r="H1202" s="196">
        <v>42771</v>
      </c>
    </row>
    <row r="1203" spans="1:8">
      <c r="A1203" s="82" t="s">
        <v>735</v>
      </c>
      <c r="B1203" s="197" t="s">
        <v>744</v>
      </c>
      <c r="C1203" s="197" t="s">
        <v>504</v>
      </c>
      <c r="D1203" s="197" t="s">
        <v>751</v>
      </c>
      <c r="E1203" s="197" t="s">
        <v>28</v>
      </c>
      <c r="F1203" s="199">
        <v>8983.1639547000013</v>
      </c>
      <c r="G1203" s="197">
        <f>'Drop downs XTRA'!$F1203*2</f>
        <v>17966.327909400003</v>
      </c>
      <c r="H1203" s="200">
        <v>42974</v>
      </c>
    </row>
    <row r="1204" spans="1:8">
      <c r="A1204" s="83" t="s">
        <v>741</v>
      </c>
      <c r="B1204" s="194" t="s">
        <v>744</v>
      </c>
      <c r="C1204" s="194" t="s">
        <v>734</v>
      </c>
      <c r="D1204" s="194" t="s">
        <v>491</v>
      </c>
      <c r="E1204" s="194" t="s">
        <v>28</v>
      </c>
      <c r="F1204" s="195">
        <v>8922.608704799999</v>
      </c>
      <c r="G1204" s="194">
        <f>'Drop downs XTRA'!$F1204*2</f>
        <v>17845.217409599998</v>
      </c>
      <c r="H1204" s="196">
        <v>42824</v>
      </c>
    </row>
    <row r="1205" spans="1:8">
      <c r="A1205" s="82" t="s">
        <v>746</v>
      </c>
      <c r="B1205" s="197" t="s">
        <v>744</v>
      </c>
      <c r="C1205" s="197" t="s">
        <v>743</v>
      </c>
      <c r="D1205" s="197" t="s">
        <v>752</v>
      </c>
      <c r="E1205" s="197" t="s">
        <v>28</v>
      </c>
      <c r="F1205" s="199">
        <v>18998.088302592008</v>
      </c>
      <c r="G1205" s="197">
        <f>'Drop downs XTRA'!$F1205*2</f>
        <v>37996.176605184017</v>
      </c>
      <c r="H1205" s="200">
        <v>42391</v>
      </c>
    </row>
    <row r="1206" spans="1:8">
      <c r="A1206" s="83" t="s">
        <v>729</v>
      </c>
      <c r="B1206" s="194" t="s">
        <v>748</v>
      </c>
      <c r="C1206" s="194" t="s">
        <v>502</v>
      </c>
      <c r="D1206" s="194" t="s">
        <v>754</v>
      </c>
      <c r="E1206" s="194" t="s">
        <v>28</v>
      </c>
      <c r="F1206" s="195">
        <v>15683.630654999994</v>
      </c>
      <c r="G1206" s="194">
        <f>'Drop downs XTRA'!$F1206*2</f>
        <v>31367.261309999987</v>
      </c>
      <c r="H1206" s="196">
        <v>42434</v>
      </c>
    </row>
    <row r="1207" spans="1:8">
      <c r="A1207" s="82" t="s">
        <v>735</v>
      </c>
      <c r="B1207" s="197" t="s">
        <v>748</v>
      </c>
      <c r="C1207" s="197" t="s">
        <v>734</v>
      </c>
      <c r="D1207" s="197" t="s">
        <v>752</v>
      </c>
      <c r="E1207" s="197" t="s">
        <v>28</v>
      </c>
      <c r="F1207" s="199">
        <v>8861.2205526000016</v>
      </c>
      <c r="G1207" s="197">
        <f>'Drop downs XTRA'!$F1207*2</f>
        <v>17722.441105200003</v>
      </c>
      <c r="H1207" s="200">
        <v>42862</v>
      </c>
    </row>
    <row r="1208" spans="1:8">
      <c r="A1208" s="83" t="s">
        <v>741</v>
      </c>
      <c r="B1208" s="194" t="s">
        <v>748</v>
      </c>
      <c r="C1208" s="194" t="s">
        <v>731</v>
      </c>
      <c r="D1208" s="194" t="s">
        <v>752</v>
      </c>
      <c r="E1208" s="194" t="s">
        <v>28</v>
      </c>
      <c r="F1208" s="195">
        <v>10484.953113599999</v>
      </c>
      <c r="G1208" s="194">
        <f>'Drop downs XTRA'!$F1208*2</f>
        <v>20969.906227199997</v>
      </c>
      <c r="H1208" s="196">
        <v>42585</v>
      </c>
    </row>
    <row r="1209" spans="1:8">
      <c r="A1209" s="82" t="s">
        <v>746</v>
      </c>
      <c r="B1209" s="197" t="s">
        <v>748</v>
      </c>
      <c r="C1209" s="197" t="s">
        <v>743</v>
      </c>
      <c r="D1209" s="197" t="s">
        <v>752</v>
      </c>
      <c r="E1209" s="197" t="s">
        <v>28</v>
      </c>
      <c r="F1209" s="199">
        <v>18728.611872768004</v>
      </c>
      <c r="G1209" s="197">
        <f>'Drop downs XTRA'!$F1209*2</f>
        <v>37457.223745536008</v>
      </c>
      <c r="H1209" s="200">
        <v>42672</v>
      </c>
    </row>
    <row r="1210" spans="1:8">
      <c r="A1210" s="83" t="s">
        <v>729</v>
      </c>
      <c r="B1210" s="194" t="s">
        <v>738</v>
      </c>
      <c r="C1210" s="194" t="s">
        <v>750</v>
      </c>
      <c r="D1210" s="194" t="s">
        <v>752</v>
      </c>
      <c r="E1210" s="194" t="s">
        <v>28</v>
      </c>
      <c r="F1210" s="195">
        <v>32284.364804999997</v>
      </c>
      <c r="G1210" s="194">
        <f>'Drop downs XTRA'!$F1210*2</f>
        <v>64568.729609999995</v>
      </c>
      <c r="H1210" s="196">
        <v>42720</v>
      </c>
    </row>
    <row r="1211" spans="1:8">
      <c r="A1211" s="82" t="s">
        <v>735</v>
      </c>
      <c r="B1211" s="197" t="s">
        <v>738</v>
      </c>
      <c r="C1211" s="197" t="s">
        <v>504</v>
      </c>
      <c r="D1211" s="197" t="s">
        <v>752</v>
      </c>
      <c r="E1211" s="197" t="s">
        <v>28</v>
      </c>
      <c r="F1211" s="199">
        <v>6232.6627739999976</v>
      </c>
      <c r="G1211" s="197">
        <f>'Drop downs XTRA'!$F1211*2</f>
        <v>12465.325547999995</v>
      </c>
      <c r="H1211" s="200">
        <v>42189</v>
      </c>
    </row>
    <row r="1212" spans="1:8">
      <c r="A1212" s="83" t="s">
        <v>741</v>
      </c>
      <c r="B1212" s="194" t="s">
        <v>738</v>
      </c>
      <c r="C1212" s="194" t="s">
        <v>743</v>
      </c>
      <c r="D1212" s="194" t="s">
        <v>751</v>
      </c>
      <c r="E1212" s="194" t="s">
        <v>28</v>
      </c>
      <c r="F1212" s="195">
        <v>11762.9356032</v>
      </c>
      <c r="G1212" s="194">
        <f>'Drop downs XTRA'!$F1212*2</f>
        <v>23525.871206399999</v>
      </c>
      <c r="H1212" s="196">
        <v>42356</v>
      </c>
    </row>
    <row r="1213" spans="1:8">
      <c r="A1213" s="82" t="s">
        <v>746</v>
      </c>
      <c r="B1213" s="197" t="s">
        <v>738</v>
      </c>
      <c r="C1213" s="197" t="s">
        <v>743</v>
      </c>
      <c r="D1213" s="197" t="s">
        <v>732</v>
      </c>
      <c r="E1213" s="197" t="s">
        <v>28</v>
      </c>
      <c r="F1213" s="199">
        <v>13484.038127616004</v>
      </c>
      <c r="G1213" s="197">
        <f>'Drop downs XTRA'!$F1213*2</f>
        <v>26968.076255232008</v>
      </c>
      <c r="H1213" s="200">
        <v>42773</v>
      </c>
    </row>
    <row r="1214" spans="1:8">
      <c r="A1214" s="83" t="s">
        <v>756</v>
      </c>
      <c r="B1214" s="194" t="s">
        <v>730</v>
      </c>
      <c r="C1214" s="194" t="s">
        <v>504</v>
      </c>
      <c r="D1214" s="194" t="s">
        <v>491</v>
      </c>
      <c r="E1214" s="194" t="s">
        <v>740</v>
      </c>
      <c r="F1214" s="195">
        <v>-11567.067057000002</v>
      </c>
      <c r="G1214" s="194">
        <f>'Drop downs XTRA'!$F1214*2</f>
        <v>-23134.134114000004</v>
      </c>
      <c r="H1214" s="196">
        <v>42640</v>
      </c>
    </row>
    <row r="1215" spans="1:8">
      <c r="A1215" s="82" t="s">
        <v>757</v>
      </c>
      <c r="B1215" s="197" t="s">
        <v>730</v>
      </c>
      <c r="C1215" s="197" t="s">
        <v>734</v>
      </c>
      <c r="D1215" s="197" t="s">
        <v>491</v>
      </c>
      <c r="E1215" s="197" t="s">
        <v>740</v>
      </c>
      <c r="F1215" s="199">
        <v>-3056.1109312499998</v>
      </c>
      <c r="G1215" s="197">
        <f>'Drop downs XTRA'!$F1215*2</f>
        <v>-6112.2218624999996</v>
      </c>
      <c r="H1215" s="200">
        <v>42713</v>
      </c>
    </row>
    <row r="1216" spans="1:8">
      <c r="A1216" s="83" t="s">
        <v>758</v>
      </c>
      <c r="B1216" s="194" t="s">
        <v>730</v>
      </c>
      <c r="C1216" s="194" t="s">
        <v>750</v>
      </c>
      <c r="D1216" s="194" t="s">
        <v>491</v>
      </c>
      <c r="E1216" s="194" t="s">
        <v>740</v>
      </c>
      <c r="F1216" s="195">
        <v>-3879.9256320000004</v>
      </c>
      <c r="G1216" s="194">
        <f>'Drop downs XTRA'!$F1216*2</f>
        <v>-7759.8512640000008</v>
      </c>
      <c r="H1216" s="196">
        <v>42662</v>
      </c>
    </row>
    <row r="1217" spans="1:8">
      <c r="A1217" s="82" t="s">
        <v>759</v>
      </c>
      <c r="B1217" s="197" t="s">
        <v>730</v>
      </c>
      <c r="C1217" s="197" t="s">
        <v>743</v>
      </c>
      <c r="D1217" s="197" t="s">
        <v>751</v>
      </c>
      <c r="E1217" s="197" t="s">
        <v>740</v>
      </c>
      <c r="F1217" s="199">
        <v>-3906.695331840001</v>
      </c>
      <c r="G1217" s="197">
        <f>'Drop downs XTRA'!$F1217*2</f>
        <v>-7813.390663680002</v>
      </c>
      <c r="H1217" s="200">
        <v>42892</v>
      </c>
    </row>
    <row r="1218" spans="1:8">
      <c r="A1218" s="83" t="s">
        <v>756</v>
      </c>
      <c r="B1218" s="194" t="s">
        <v>738</v>
      </c>
      <c r="C1218" s="194" t="s">
        <v>743</v>
      </c>
      <c r="D1218" s="194" t="s">
        <v>751</v>
      </c>
      <c r="E1218" s="194" t="s">
        <v>740</v>
      </c>
      <c r="F1218" s="195">
        <v>-10579.329469800001</v>
      </c>
      <c r="G1218" s="194">
        <f>'Drop downs XTRA'!$F1218*2</f>
        <v>-21158.658939600002</v>
      </c>
      <c r="H1218" s="196">
        <v>42432</v>
      </c>
    </row>
    <row r="1219" spans="1:8">
      <c r="A1219" s="82" t="s">
        <v>757</v>
      </c>
      <c r="B1219" s="197" t="s">
        <v>738</v>
      </c>
      <c r="C1219" s="197" t="s">
        <v>750</v>
      </c>
      <c r="D1219" s="197" t="s">
        <v>732</v>
      </c>
      <c r="E1219" s="197" t="s">
        <v>740</v>
      </c>
      <c r="F1219" s="199">
        <v>-3613.8626999999997</v>
      </c>
      <c r="G1219" s="197">
        <f>'Drop downs XTRA'!$F1219*2</f>
        <v>-7227.7253999999994</v>
      </c>
      <c r="H1219" s="200">
        <v>42589</v>
      </c>
    </row>
    <row r="1220" spans="1:8">
      <c r="A1220" s="83" t="s">
        <v>758</v>
      </c>
      <c r="B1220" s="194" t="s">
        <v>738</v>
      </c>
      <c r="C1220" s="194" t="s">
        <v>731</v>
      </c>
      <c r="D1220" s="194" t="s">
        <v>492</v>
      </c>
      <c r="E1220" s="194" t="s">
        <v>740</v>
      </c>
      <c r="F1220" s="195">
        <v>-5873.2819200000013</v>
      </c>
      <c r="G1220" s="194">
        <f>'Drop downs XTRA'!$F1220*2</f>
        <v>-11746.563840000003</v>
      </c>
      <c r="H1220" s="196">
        <v>42496</v>
      </c>
    </row>
    <row r="1221" spans="1:8">
      <c r="A1221" s="82" t="s">
        <v>759</v>
      </c>
      <c r="B1221" s="197" t="s">
        <v>738</v>
      </c>
      <c r="C1221" s="197" t="s">
        <v>743</v>
      </c>
      <c r="D1221" s="197" t="s">
        <v>751</v>
      </c>
      <c r="E1221" s="197" t="s">
        <v>740</v>
      </c>
      <c r="F1221" s="199">
        <v>-3745.5661465600006</v>
      </c>
      <c r="G1221" s="197">
        <f>'Drop downs XTRA'!$F1221*2</f>
        <v>-7491.1322931200011</v>
      </c>
      <c r="H1221" s="200">
        <v>42809</v>
      </c>
    </row>
    <row r="1222" spans="1:8">
      <c r="A1222" s="83" t="s">
        <v>756</v>
      </c>
      <c r="B1222" s="194" t="s">
        <v>748</v>
      </c>
      <c r="C1222" s="194" t="s">
        <v>743</v>
      </c>
      <c r="D1222" s="194" t="s">
        <v>754</v>
      </c>
      <c r="E1222" s="194" t="s">
        <v>740</v>
      </c>
      <c r="F1222" s="195">
        <v>-8867.8777824000026</v>
      </c>
      <c r="G1222" s="194">
        <f>'Drop downs XTRA'!$F1222*2</f>
        <v>-17735.755564800005</v>
      </c>
      <c r="H1222" s="196">
        <v>42159</v>
      </c>
    </row>
    <row r="1223" spans="1:8">
      <c r="A1223" s="82" t="s">
        <v>757</v>
      </c>
      <c r="B1223" s="197" t="s">
        <v>748</v>
      </c>
      <c r="C1223" s="197" t="s">
        <v>734</v>
      </c>
      <c r="D1223" s="197" t="s">
        <v>752</v>
      </c>
      <c r="E1223" s="197" t="s">
        <v>740</v>
      </c>
      <c r="F1223" s="199">
        <v>-3014.6252624999997</v>
      </c>
      <c r="G1223" s="197">
        <f>'Drop downs XTRA'!$F1223*2</f>
        <v>-6029.2505249999995</v>
      </c>
      <c r="H1223" s="200">
        <v>42331</v>
      </c>
    </row>
    <row r="1224" spans="1:8">
      <c r="A1224" s="83" t="s">
        <v>758</v>
      </c>
      <c r="B1224" s="194" t="s">
        <v>748</v>
      </c>
      <c r="C1224" s="194" t="s">
        <v>504</v>
      </c>
      <c r="D1224" s="194" t="s">
        <v>492</v>
      </c>
      <c r="E1224" s="194" t="s">
        <v>740</v>
      </c>
      <c r="F1224" s="195">
        <v>-4253.3563392000005</v>
      </c>
      <c r="G1224" s="194">
        <f>'Drop downs XTRA'!$F1224*2</f>
        <v>-8506.7126784000011</v>
      </c>
      <c r="H1224" s="196">
        <v>42561</v>
      </c>
    </row>
    <row r="1225" spans="1:8">
      <c r="A1225" s="82" t="s">
        <v>759</v>
      </c>
      <c r="B1225" s="197" t="s">
        <v>748</v>
      </c>
      <c r="C1225" s="197" t="s">
        <v>731</v>
      </c>
      <c r="D1225" s="197" t="s">
        <v>754</v>
      </c>
      <c r="E1225" s="197" t="s">
        <v>740</v>
      </c>
      <c r="F1225" s="199">
        <v>-2972.7955353600018</v>
      </c>
      <c r="G1225" s="197">
        <f>'Drop downs XTRA'!$F1225*2</f>
        <v>-5945.5910707200037</v>
      </c>
      <c r="H1225" s="200">
        <v>42172</v>
      </c>
    </row>
    <row r="1226" spans="1:8">
      <c r="A1226" s="83" t="s">
        <v>756</v>
      </c>
      <c r="B1226" s="194" t="s">
        <v>744</v>
      </c>
      <c r="C1226" s="194" t="s">
        <v>731</v>
      </c>
      <c r="D1226" s="194" t="s">
        <v>752</v>
      </c>
      <c r="E1226" s="194" t="s">
        <v>740</v>
      </c>
      <c r="F1226" s="195">
        <v>-9540.7976663999998</v>
      </c>
      <c r="G1226" s="194">
        <f>'Drop downs XTRA'!$F1226*2</f>
        <v>-19081.5953328</v>
      </c>
      <c r="H1226" s="196">
        <v>42437</v>
      </c>
    </row>
    <row r="1227" spans="1:8">
      <c r="A1227" s="82" t="s">
        <v>757</v>
      </c>
      <c r="B1227" s="197" t="s">
        <v>744</v>
      </c>
      <c r="C1227" s="197" t="s">
        <v>502</v>
      </c>
      <c r="D1227" s="197" t="s">
        <v>732</v>
      </c>
      <c r="E1227" s="197" t="s">
        <v>740</v>
      </c>
      <c r="F1227" s="199">
        <v>-4184.7120000000004</v>
      </c>
      <c r="G1227" s="197">
        <f>'Drop downs XTRA'!$F1227*2</f>
        <v>-8369.4240000000009</v>
      </c>
      <c r="H1227" s="200">
        <v>42062</v>
      </c>
    </row>
    <row r="1228" spans="1:8">
      <c r="A1228" s="83" t="s">
        <v>758</v>
      </c>
      <c r="B1228" s="194" t="s">
        <v>744</v>
      </c>
      <c r="C1228" s="194" t="s">
        <v>743</v>
      </c>
      <c r="D1228" s="194" t="s">
        <v>732</v>
      </c>
      <c r="E1228" s="194" t="s">
        <v>740</v>
      </c>
      <c r="F1228" s="195">
        <v>-5740.5263328000001</v>
      </c>
      <c r="G1228" s="194">
        <f>'Drop downs XTRA'!$F1228*2</f>
        <v>-11481.0526656</v>
      </c>
      <c r="H1228" s="196">
        <v>42743</v>
      </c>
    </row>
    <row r="1229" spans="1:8">
      <c r="A1229" s="82" t="s">
        <v>759</v>
      </c>
      <c r="B1229" s="197" t="s">
        <v>744</v>
      </c>
      <c r="C1229" s="197" t="s">
        <v>731</v>
      </c>
      <c r="D1229" s="197" t="s">
        <v>752</v>
      </c>
      <c r="E1229" s="197" t="s">
        <v>740</v>
      </c>
      <c r="F1229" s="199">
        <v>-3256.6793011200016</v>
      </c>
      <c r="G1229" s="197">
        <f>'Drop downs XTRA'!$F1229*2</f>
        <v>-6513.3586022400032</v>
      </c>
      <c r="H1229" s="200">
        <v>42777</v>
      </c>
    </row>
    <row r="1230" spans="1:8">
      <c r="A1230" s="83" t="s">
        <v>756</v>
      </c>
      <c r="B1230" s="194" t="s">
        <v>738</v>
      </c>
      <c r="C1230" s="194" t="s">
        <v>504</v>
      </c>
      <c r="D1230" s="194" t="s">
        <v>492</v>
      </c>
      <c r="E1230" s="194" t="s">
        <v>740</v>
      </c>
      <c r="F1230" s="195">
        <v>-8603.3727936000014</v>
      </c>
      <c r="G1230" s="194">
        <f>'Drop downs XTRA'!$F1230*2</f>
        <v>-17206.745587200003</v>
      </c>
      <c r="H1230" s="196">
        <v>42183</v>
      </c>
    </row>
    <row r="1231" spans="1:8">
      <c r="A1231" s="82" t="s">
        <v>757</v>
      </c>
      <c r="B1231" s="197" t="s">
        <v>738</v>
      </c>
      <c r="C1231" s="197" t="s">
        <v>502</v>
      </c>
      <c r="D1231" s="197" t="s">
        <v>491</v>
      </c>
      <c r="E1231" s="197" t="s">
        <v>740</v>
      </c>
      <c r="F1231" s="199">
        <v>-3572.8892000000001</v>
      </c>
      <c r="G1231" s="197">
        <f>'Drop downs XTRA'!$F1231*2</f>
        <v>-7145.7784000000001</v>
      </c>
      <c r="H1231" s="200">
        <v>42422</v>
      </c>
    </row>
    <row r="1232" spans="1:8">
      <c r="A1232" s="83" t="s">
        <v>758</v>
      </c>
      <c r="B1232" s="194" t="s">
        <v>738</v>
      </c>
      <c r="C1232" s="194" t="s">
        <v>743</v>
      </c>
      <c r="D1232" s="194" t="s">
        <v>754</v>
      </c>
      <c r="E1232" s="194" t="s">
        <v>740</v>
      </c>
      <c r="F1232" s="195">
        <v>-6090.8108800000009</v>
      </c>
      <c r="G1232" s="194">
        <f>'Drop downs XTRA'!$F1232*2</f>
        <v>-12181.621760000002</v>
      </c>
      <c r="H1232" s="196">
        <v>42849</v>
      </c>
    </row>
    <row r="1233" spans="1:8">
      <c r="A1233" s="82" t="s">
        <v>759</v>
      </c>
      <c r="B1233" s="197" t="s">
        <v>738</v>
      </c>
      <c r="C1233" s="197" t="s">
        <v>750</v>
      </c>
      <c r="D1233" s="197" t="s">
        <v>491</v>
      </c>
      <c r="E1233" s="197" t="s">
        <v>740</v>
      </c>
      <c r="F1233" s="199">
        <v>-3957.9350630400004</v>
      </c>
      <c r="G1233" s="197">
        <f>'Drop downs XTRA'!$F1233*2</f>
        <v>-7915.8701260800008</v>
      </c>
      <c r="H1233" s="200">
        <v>42426</v>
      </c>
    </row>
    <row r="1234" spans="1:8">
      <c r="A1234" s="83" t="s">
        <v>760</v>
      </c>
      <c r="B1234" s="194" t="s">
        <v>738</v>
      </c>
      <c r="C1234" s="194" t="s">
        <v>753</v>
      </c>
      <c r="D1234" s="194" t="s">
        <v>753</v>
      </c>
      <c r="E1234" s="194" t="s">
        <v>745</v>
      </c>
      <c r="F1234" s="195">
        <v>-6777.8779200000026</v>
      </c>
      <c r="G1234" s="194">
        <f>'Drop downs XTRA'!$F1234*2</f>
        <v>-13555.755840000005</v>
      </c>
      <c r="H1234" s="196">
        <v>42423</v>
      </c>
    </row>
    <row r="1235" spans="1:8">
      <c r="A1235" s="82" t="s">
        <v>39</v>
      </c>
      <c r="B1235" s="197" t="s">
        <v>738</v>
      </c>
      <c r="C1235" s="197" t="s">
        <v>753</v>
      </c>
      <c r="D1235" s="197" t="s">
        <v>753</v>
      </c>
      <c r="E1235" s="197" t="s">
        <v>745</v>
      </c>
      <c r="F1235" s="199">
        <v>-3840.9997500000009</v>
      </c>
      <c r="G1235" s="197">
        <f>'Drop downs XTRA'!$F1235*2</f>
        <v>-7681.9995000000017</v>
      </c>
      <c r="H1235" s="200">
        <v>42561</v>
      </c>
    </row>
    <row r="1236" spans="1:8">
      <c r="A1236" s="83" t="s">
        <v>761</v>
      </c>
      <c r="B1236" s="194" t="s">
        <v>738</v>
      </c>
      <c r="C1236" s="194" t="s">
        <v>753</v>
      </c>
      <c r="D1236" s="194" t="s">
        <v>753</v>
      </c>
      <c r="E1236" s="194" t="s">
        <v>745</v>
      </c>
      <c r="F1236" s="195">
        <v>-941.1840000000002</v>
      </c>
      <c r="G1236" s="194">
        <f>'Drop downs XTRA'!$F1236*2</f>
        <v>-1882.3680000000004</v>
      </c>
      <c r="H1236" s="196">
        <v>42482</v>
      </c>
    </row>
    <row r="1237" spans="1:8">
      <c r="A1237" s="82" t="s">
        <v>309</v>
      </c>
      <c r="B1237" s="197" t="s">
        <v>738</v>
      </c>
      <c r="C1237" s="197" t="s">
        <v>753</v>
      </c>
      <c r="D1237" s="197" t="s">
        <v>753</v>
      </c>
      <c r="E1237" s="197" t="s">
        <v>745</v>
      </c>
      <c r="F1237" s="199">
        <v>-1716.1760951999995</v>
      </c>
      <c r="G1237" s="197">
        <f>'Drop downs XTRA'!$F1237*2</f>
        <v>-3432.352190399999</v>
      </c>
      <c r="H1237" s="200">
        <v>42064</v>
      </c>
    </row>
    <row r="1238" spans="1:8">
      <c r="A1238" s="83" t="s">
        <v>601</v>
      </c>
      <c r="B1238" s="194" t="s">
        <v>738</v>
      </c>
      <c r="C1238" s="194" t="s">
        <v>753</v>
      </c>
      <c r="D1238" s="194" t="s">
        <v>753</v>
      </c>
      <c r="E1238" s="194" t="s">
        <v>745</v>
      </c>
      <c r="F1238" s="195">
        <v>-1372.8960000000004</v>
      </c>
      <c r="G1238" s="194">
        <f>'Drop downs XTRA'!$F1238*2</f>
        <v>-2745.7920000000008</v>
      </c>
      <c r="H1238" s="196">
        <v>42233</v>
      </c>
    </row>
    <row r="1239" spans="1:8">
      <c r="A1239" s="82" t="s">
        <v>762</v>
      </c>
      <c r="B1239" s="197" t="s">
        <v>738</v>
      </c>
      <c r="C1239" s="197" t="s">
        <v>753</v>
      </c>
      <c r="D1239" s="197" t="s">
        <v>753</v>
      </c>
      <c r="E1239" s="197" t="s">
        <v>745</v>
      </c>
      <c r="F1239" s="199">
        <v>-1411.1999999999998</v>
      </c>
      <c r="G1239" s="197">
        <f>'Drop downs XTRA'!$F1239*2</f>
        <v>-2822.3999999999996</v>
      </c>
      <c r="H1239" s="200">
        <v>42545</v>
      </c>
    </row>
    <row r="1240" spans="1:8">
      <c r="A1240" s="83" t="s">
        <v>763</v>
      </c>
      <c r="B1240" s="194" t="s">
        <v>738</v>
      </c>
      <c r="C1240" s="194" t="s">
        <v>753</v>
      </c>
      <c r="D1240" s="194" t="s">
        <v>753</v>
      </c>
      <c r="E1240" s="194" t="s">
        <v>745</v>
      </c>
      <c r="F1240" s="195">
        <v>-1981.3701599999999</v>
      </c>
      <c r="G1240" s="194">
        <f>'Drop downs XTRA'!$F1240*2</f>
        <v>-3962.7403199999999</v>
      </c>
      <c r="H1240" s="196">
        <v>42267</v>
      </c>
    </row>
    <row r="1241" spans="1:8">
      <c r="A1241" s="82" t="s">
        <v>764</v>
      </c>
      <c r="B1241" s="197" t="s">
        <v>738</v>
      </c>
      <c r="C1241" s="197" t="s">
        <v>753</v>
      </c>
      <c r="D1241" s="197" t="s">
        <v>753</v>
      </c>
      <c r="E1241" s="197" t="s">
        <v>745</v>
      </c>
      <c r="F1241" s="199">
        <v>-1331.607106872</v>
      </c>
      <c r="G1241" s="197">
        <f>'Drop downs XTRA'!$F1241*2</f>
        <v>-2663.2142137440001</v>
      </c>
      <c r="H1241" s="200">
        <v>42321</v>
      </c>
    </row>
    <row r="1242" spans="1:8">
      <c r="A1242" s="83" t="s">
        <v>533</v>
      </c>
      <c r="B1242" s="194" t="s">
        <v>738</v>
      </c>
      <c r="C1242" s="194" t="s">
        <v>753</v>
      </c>
      <c r="D1242" s="194" t="s">
        <v>753</v>
      </c>
      <c r="E1242" s="194" t="s">
        <v>745</v>
      </c>
      <c r="F1242" s="195">
        <v>-2862.576</v>
      </c>
      <c r="G1242" s="194">
        <f>'Drop downs XTRA'!$F1242*2</f>
        <v>-5725.152</v>
      </c>
      <c r="H1242" s="196">
        <v>42601</v>
      </c>
    </row>
    <row r="1243" spans="1:8">
      <c r="A1243" s="82" t="s">
        <v>760</v>
      </c>
      <c r="B1243" s="197" t="s">
        <v>730</v>
      </c>
      <c r="C1243" s="197" t="s">
        <v>753</v>
      </c>
      <c r="D1243" s="197" t="s">
        <v>753</v>
      </c>
      <c r="E1243" s="197" t="s">
        <v>745</v>
      </c>
      <c r="F1243" s="199">
        <v>-6473.4516000000031</v>
      </c>
      <c r="G1243" s="197">
        <f>'Drop downs XTRA'!$F1243*2</f>
        <v>-12946.903200000006</v>
      </c>
      <c r="H1243" s="200">
        <v>42855</v>
      </c>
    </row>
    <row r="1244" spans="1:8">
      <c r="A1244" s="83" t="s">
        <v>39</v>
      </c>
      <c r="B1244" s="194" t="s">
        <v>730</v>
      </c>
      <c r="C1244" s="194" t="s">
        <v>753</v>
      </c>
      <c r="D1244" s="194" t="s">
        <v>753</v>
      </c>
      <c r="E1244" s="194" t="s">
        <v>745</v>
      </c>
      <c r="F1244" s="195">
        <v>-3901.9680000000008</v>
      </c>
      <c r="G1244" s="194">
        <f>'Drop downs XTRA'!$F1244*2</f>
        <v>-7803.9360000000015</v>
      </c>
      <c r="H1244" s="196">
        <v>42076</v>
      </c>
    </row>
    <row r="1245" spans="1:8">
      <c r="A1245" s="82" t="s">
        <v>761</v>
      </c>
      <c r="B1245" s="197" t="s">
        <v>730</v>
      </c>
      <c r="C1245" s="197" t="s">
        <v>753</v>
      </c>
      <c r="D1245" s="197" t="s">
        <v>753</v>
      </c>
      <c r="E1245" s="197" t="s">
        <v>745</v>
      </c>
      <c r="F1245" s="199">
        <v>-798.76800000000003</v>
      </c>
      <c r="G1245" s="197">
        <f>'Drop downs XTRA'!$F1245*2</f>
        <v>-1597.5360000000001</v>
      </c>
      <c r="H1245" s="200">
        <v>42388</v>
      </c>
    </row>
    <row r="1246" spans="1:8">
      <c r="A1246" s="83" t="s">
        <v>309</v>
      </c>
      <c r="B1246" s="194" t="s">
        <v>730</v>
      </c>
      <c r="C1246" s="194" t="s">
        <v>753</v>
      </c>
      <c r="D1246" s="194" t="s">
        <v>753</v>
      </c>
      <c r="E1246" s="194" t="s">
        <v>745</v>
      </c>
      <c r="F1246" s="195">
        <v>-2102.2674551999994</v>
      </c>
      <c r="G1246" s="194">
        <f>'Drop downs XTRA'!$F1246*2</f>
        <v>-4204.5349103999988</v>
      </c>
      <c r="H1246" s="196">
        <v>42810</v>
      </c>
    </row>
    <row r="1247" spans="1:8">
      <c r="A1247" s="82" t="s">
        <v>601</v>
      </c>
      <c r="B1247" s="197" t="s">
        <v>730</v>
      </c>
      <c r="C1247" s="197" t="s">
        <v>753</v>
      </c>
      <c r="D1247" s="197" t="s">
        <v>753</v>
      </c>
      <c r="E1247" s="197" t="s">
        <v>745</v>
      </c>
      <c r="F1247" s="199">
        <v>-1483.2720000000006</v>
      </c>
      <c r="G1247" s="197">
        <f>'Drop downs XTRA'!$F1247*2</f>
        <v>-2966.5440000000012</v>
      </c>
      <c r="H1247" s="200">
        <v>42742</v>
      </c>
    </row>
    <row r="1248" spans="1:8">
      <c r="A1248" s="83" t="s">
        <v>762</v>
      </c>
      <c r="B1248" s="194" t="s">
        <v>730</v>
      </c>
      <c r="C1248" s="194" t="s">
        <v>753</v>
      </c>
      <c r="D1248" s="194" t="s">
        <v>753</v>
      </c>
      <c r="E1248" s="194" t="s">
        <v>745</v>
      </c>
      <c r="F1248" s="195">
        <v>-1136.576</v>
      </c>
      <c r="G1248" s="194">
        <f>'Drop downs XTRA'!$F1248*2</f>
        <v>-2273.152</v>
      </c>
      <c r="H1248" s="196">
        <v>42668</v>
      </c>
    </row>
    <row r="1249" spans="1:8">
      <c r="A1249" s="82" t="s">
        <v>763</v>
      </c>
      <c r="B1249" s="197" t="s">
        <v>730</v>
      </c>
      <c r="C1249" s="197" t="s">
        <v>753</v>
      </c>
      <c r="D1249" s="197" t="s">
        <v>753</v>
      </c>
      <c r="E1249" s="197" t="s">
        <v>745</v>
      </c>
      <c r="F1249" s="199">
        <v>-2242.5984000000003</v>
      </c>
      <c r="G1249" s="197">
        <f>'Drop downs XTRA'!$F1249*2</f>
        <v>-4485.1968000000006</v>
      </c>
      <c r="H1249" s="200">
        <v>42227</v>
      </c>
    </row>
    <row r="1250" spans="1:8">
      <c r="A1250" s="83" t="s">
        <v>764</v>
      </c>
      <c r="B1250" s="194" t="s">
        <v>730</v>
      </c>
      <c r="C1250" s="194" t="s">
        <v>753</v>
      </c>
      <c r="D1250" s="194" t="s">
        <v>753</v>
      </c>
      <c r="E1250" s="194" t="s">
        <v>745</v>
      </c>
      <c r="F1250" s="195">
        <v>-1931.6582438400001</v>
      </c>
      <c r="G1250" s="194">
        <f>'Drop downs XTRA'!$F1250*2</f>
        <v>-3863.3164876800001</v>
      </c>
      <c r="H1250" s="196">
        <v>42510</v>
      </c>
    </row>
    <row r="1251" spans="1:8">
      <c r="A1251" s="82" t="s">
        <v>533</v>
      </c>
      <c r="B1251" s="197" t="s">
        <v>730</v>
      </c>
      <c r="C1251" s="197" t="s">
        <v>753</v>
      </c>
      <c r="D1251" s="197" t="s">
        <v>753</v>
      </c>
      <c r="E1251" s="197" t="s">
        <v>745</v>
      </c>
      <c r="F1251" s="199">
        <v>-2686.4459999999999</v>
      </c>
      <c r="G1251" s="197">
        <f>'Drop downs XTRA'!$F1251*2</f>
        <v>-5372.8919999999998</v>
      </c>
      <c r="H1251" s="200">
        <v>42436</v>
      </c>
    </row>
    <row r="1252" spans="1:8">
      <c r="A1252" s="83" t="s">
        <v>760</v>
      </c>
      <c r="B1252" s="194" t="s">
        <v>738</v>
      </c>
      <c r="C1252" s="194" t="s">
        <v>753</v>
      </c>
      <c r="D1252" s="194" t="s">
        <v>753</v>
      </c>
      <c r="E1252" s="194" t="s">
        <v>745</v>
      </c>
      <c r="F1252" s="195">
        <v>-8939.1490650000014</v>
      </c>
      <c r="G1252" s="194">
        <f>'Drop downs XTRA'!$F1252*2</f>
        <v>-17878.298130000003</v>
      </c>
      <c r="H1252" s="196">
        <v>42592</v>
      </c>
    </row>
    <row r="1253" spans="1:8">
      <c r="A1253" s="82" t="s">
        <v>39</v>
      </c>
      <c r="B1253" s="197" t="s">
        <v>738</v>
      </c>
      <c r="C1253" s="197" t="s">
        <v>753</v>
      </c>
      <c r="D1253" s="197" t="s">
        <v>753</v>
      </c>
      <c r="E1253" s="197" t="s">
        <v>745</v>
      </c>
      <c r="F1253" s="199">
        <v>-4938.4282500000018</v>
      </c>
      <c r="G1253" s="197">
        <f>'Drop downs XTRA'!$F1253*2</f>
        <v>-9876.8565000000035</v>
      </c>
      <c r="H1253" s="200">
        <v>42193</v>
      </c>
    </row>
    <row r="1254" spans="1:8">
      <c r="A1254" s="83" t="s">
        <v>761</v>
      </c>
      <c r="B1254" s="194" t="s">
        <v>738</v>
      </c>
      <c r="C1254" s="194" t="s">
        <v>753</v>
      </c>
      <c r="D1254" s="194" t="s">
        <v>753</v>
      </c>
      <c r="E1254" s="194" t="s">
        <v>745</v>
      </c>
      <c r="F1254" s="195">
        <v>-1529.28</v>
      </c>
      <c r="G1254" s="194">
        <f>'Drop downs XTRA'!$F1254*2</f>
        <v>-3058.56</v>
      </c>
      <c r="H1254" s="196">
        <v>42740</v>
      </c>
    </row>
    <row r="1255" spans="1:8">
      <c r="A1255" s="82" t="s">
        <v>309</v>
      </c>
      <c r="B1255" s="197" t="s">
        <v>738</v>
      </c>
      <c r="C1255" s="197" t="s">
        <v>753</v>
      </c>
      <c r="D1255" s="197" t="s">
        <v>753</v>
      </c>
      <c r="E1255" s="197" t="s">
        <v>745</v>
      </c>
      <c r="F1255" s="199">
        <v>-2056.247856</v>
      </c>
      <c r="G1255" s="197">
        <f>'Drop downs XTRA'!$F1255*2</f>
        <v>-4112.4957119999999</v>
      </c>
      <c r="H1255" s="200">
        <v>42855</v>
      </c>
    </row>
    <row r="1256" spans="1:8">
      <c r="A1256" s="83" t="s">
        <v>601</v>
      </c>
      <c r="B1256" s="194" t="s">
        <v>738</v>
      </c>
      <c r="C1256" s="194" t="s">
        <v>753</v>
      </c>
      <c r="D1256" s="194" t="s">
        <v>753</v>
      </c>
      <c r="E1256" s="194" t="s">
        <v>745</v>
      </c>
      <c r="F1256" s="195">
        <v>-1111.5899999999999</v>
      </c>
      <c r="G1256" s="194">
        <f>'Drop downs XTRA'!$F1256*2</f>
        <v>-2223.1799999999998</v>
      </c>
      <c r="H1256" s="196">
        <v>42810</v>
      </c>
    </row>
    <row r="1257" spans="1:8">
      <c r="A1257" s="82" t="s">
        <v>762</v>
      </c>
      <c r="B1257" s="197" t="s">
        <v>738</v>
      </c>
      <c r="C1257" s="197" t="s">
        <v>753</v>
      </c>
      <c r="D1257" s="197" t="s">
        <v>753</v>
      </c>
      <c r="E1257" s="197" t="s">
        <v>745</v>
      </c>
      <c r="F1257" s="199">
        <v>-1213.6320000000001</v>
      </c>
      <c r="G1257" s="197">
        <f>'Drop downs XTRA'!$F1257*2</f>
        <v>-2427.2640000000001</v>
      </c>
      <c r="H1257" s="200">
        <v>42203</v>
      </c>
    </row>
    <row r="1258" spans="1:8">
      <c r="A1258" s="83" t="s">
        <v>763</v>
      </c>
      <c r="B1258" s="194" t="s">
        <v>738</v>
      </c>
      <c r="C1258" s="194" t="s">
        <v>753</v>
      </c>
      <c r="D1258" s="194" t="s">
        <v>753</v>
      </c>
      <c r="E1258" s="194" t="s">
        <v>745</v>
      </c>
      <c r="F1258" s="195">
        <v>-1478.4128099999998</v>
      </c>
      <c r="G1258" s="194">
        <f>'Drop downs XTRA'!$F1258*2</f>
        <v>-2956.8256199999996</v>
      </c>
      <c r="H1258" s="196">
        <v>42796</v>
      </c>
    </row>
    <row r="1259" spans="1:8">
      <c r="A1259" s="82" t="s">
        <v>764</v>
      </c>
      <c r="B1259" s="197" t="s">
        <v>738</v>
      </c>
      <c r="C1259" s="197" t="s">
        <v>753</v>
      </c>
      <c r="D1259" s="197" t="s">
        <v>753</v>
      </c>
      <c r="E1259" s="197" t="s">
        <v>745</v>
      </c>
      <c r="F1259" s="199">
        <v>-2141.5403414880002</v>
      </c>
      <c r="G1259" s="197">
        <f>'Drop downs XTRA'!$F1259*2</f>
        <v>-4283.0806829760004</v>
      </c>
      <c r="H1259" s="200">
        <v>42011</v>
      </c>
    </row>
    <row r="1260" spans="1:8">
      <c r="A1260" s="83" t="s">
        <v>533</v>
      </c>
      <c r="B1260" s="194" t="s">
        <v>738</v>
      </c>
      <c r="C1260" s="194" t="s">
        <v>753</v>
      </c>
      <c r="D1260" s="194" t="s">
        <v>753</v>
      </c>
      <c r="E1260" s="194" t="s">
        <v>745</v>
      </c>
      <c r="F1260" s="195">
        <v>-1527.6959999999999</v>
      </c>
      <c r="G1260" s="194">
        <f>'Drop downs XTRA'!$F1260*2</f>
        <v>-3055.3919999999998</v>
      </c>
      <c r="H1260" s="196">
        <v>42766</v>
      </c>
    </row>
    <row r="1261" spans="1:8">
      <c r="A1261" s="82" t="s">
        <v>760</v>
      </c>
      <c r="B1261" s="197" t="s">
        <v>748</v>
      </c>
      <c r="C1261" s="197" t="s">
        <v>753</v>
      </c>
      <c r="D1261" s="197" t="s">
        <v>753</v>
      </c>
      <c r="E1261" s="197" t="s">
        <v>745</v>
      </c>
      <c r="F1261" s="199">
        <v>-10314.877320000003</v>
      </c>
      <c r="G1261" s="197">
        <f>'Drop downs XTRA'!$F1261*2</f>
        <v>-20629.754640000006</v>
      </c>
      <c r="H1261" s="200">
        <v>42279</v>
      </c>
    </row>
    <row r="1262" spans="1:8">
      <c r="A1262" s="83" t="s">
        <v>39</v>
      </c>
      <c r="B1262" s="194" t="s">
        <v>748</v>
      </c>
      <c r="C1262" s="194" t="s">
        <v>753</v>
      </c>
      <c r="D1262" s="194" t="s">
        <v>753</v>
      </c>
      <c r="E1262" s="194" t="s">
        <v>745</v>
      </c>
      <c r="F1262" s="195">
        <v>-3414.2220000000007</v>
      </c>
      <c r="G1262" s="194">
        <f>'Drop downs XTRA'!$F1262*2</f>
        <v>-6828.4440000000013</v>
      </c>
      <c r="H1262" s="196">
        <v>42453</v>
      </c>
    </row>
    <row r="1263" spans="1:8">
      <c r="A1263" s="82" t="s">
        <v>761</v>
      </c>
      <c r="B1263" s="197" t="s">
        <v>748</v>
      </c>
      <c r="C1263" s="197" t="s">
        <v>753</v>
      </c>
      <c r="D1263" s="197" t="s">
        <v>753</v>
      </c>
      <c r="E1263" s="197" t="s">
        <v>745</v>
      </c>
      <c r="F1263" s="199">
        <v>-1095.9839999999999</v>
      </c>
      <c r="G1263" s="197">
        <f>'Drop downs XTRA'!$F1263*2</f>
        <v>-2191.9679999999998</v>
      </c>
      <c r="H1263" s="200">
        <v>42217</v>
      </c>
    </row>
    <row r="1264" spans="1:8">
      <c r="A1264" s="83" t="s">
        <v>309</v>
      </c>
      <c r="B1264" s="194" t="s">
        <v>748</v>
      </c>
      <c r="C1264" s="194" t="s">
        <v>753</v>
      </c>
      <c r="D1264" s="194" t="s">
        <v>753</v>
      </c>
      <c r="E1264" s="194" t="s">
        <v>745</v>
      </c>
      <c r="F1264" s="195">
        <v>-1637.0827200000001</v>
      </c>
      <c r="G1264" s="194">
        <f>'Drop downs XTRA'!$F1264*2</f>
        <v>-3274.1654400000002</v>
      </c>
      <c r="H1264" s="196">
        <v>42786</v>
      </c>
    </row>
    <row r="1265" spans="1:8">
      <c r="A1265" s="82" t="s">
        <v>601</v>
      </c>
      <c r="B1265" s="197" t="s">
        <v>748</v>
      </c>
      <c r="C1265" s="197" t="s">
        <v>753</v>
      </c>
      <c r="D1265" s="197" t="s">
        <v>753</v>
      </c>
      <c r="E1265" s="197" t="s">
        <v>745</v>
      </c>
      <c r="F1265" s="199">
        <v>-913.43700000000001</v>
      </c>
      <c r="G1265" s="197">
        <f>'Drop downs XTRA'!$F1265*2</f>
        <v>-1826.874</v>
      </c>
      <c r="H1265" s="200">
        <v>42382</v>
      </c>
    </row>
    <row r="1266" spans="1:8">
      <c r="A1266" s="83" t="s">
        <v>762</v>
      </c>
      <c r="B1266" s="194" t="s">
        <v>748</v>
      </c>
      <c r="C1266" s="194" t="s">
        <v>753</v>
      </c>
      <c r="D1266" s="194" t="s">
        <v>753</v>
      </c>
      <c r="E1266" s="194" t="s">
        <v>745</v>
      </c>
      <c r="F1266" s="195">
        <v>-924.67200000000003</v>
      </c>
      <c r="G1266" s="194">
        <f>'Drop downs XTRA'!$F1266*2</f>
        <v>-1849.3440000000001</v>
      </c>
      <c r="H1266" s="196">
        <v>42419</v>
      </c>
    </row>
    <row r="1267" spans="1:8">
      <c r="A1267" s="82" t="s">
        <v>763</v>
      </c>
      <c r="B1267" s="197" t="s">
        <v>748</v>
      </c>
      <c r="C1267" s="197" t="s">
        <v>753</v>
      </c>
      <c r="D1267" s="197" t="s">
        <v>753</v>
      </c>
      <c r="E1267" s="197" t="s">
        <v>745</v>
      </c>
      <c r="F1267" s="199">
        <v>-2199.8822400000004</v>
      </c>
      <c r="G1267" s="197">
        <f>'Drop downs XTRA'!$F1267*2</f>
        <v>-4399.7644800000007</v>
      </c>
      <c r="H1267" s="200">
        <v>42970</v>
      </c>
    </row>
    <row r="1268" spans="1:8">
      <c r="A1268" s="83" t="s">
        <v>764</v>
      </c>
      <c r="B1268" s="194" t="s">
        <v>748</v>
      </c>
      <c r="C1268" s="194" t="s">
        <v>753</v>
      </c>
      <c r="D1268" s="194" t="s">
        <v>753</v>
      </c>
      <c r="E1268" s="194" t="s">
        <v>745</v>
      </c>
      <c r="F1268" s="195">
        <v>-1148.7469230720001</v>
      </c>
      <c r="G1268" s="194">
        <f>'Drop downs XTRA'!$F1268*2</f>
        <v>-2297.4938461440001</v>
      </c>
      <c r="H1268" s="196">
        <v>42481</v>
      </c>
    </row>
    <row r="1269" spans="1:8">
      <c r="A1269" s="82" t="s">
        <v>533</v>
      </c>
      <c r="B1269" s="197" t="s">
        <v>748</v>
      </c>
      <c r="C1269" s="197" t="s">
        <v>753</v>
      </c>
      <c r="D1269" s="197" t="s">
        <v>753</v>
      </c>
      <c r="E1269" s="197" t="s">
        <v>745</v>
      </c>
      <c r="F1269" s="199">
        <v>-2188.62</v>
      </c>
      <c r="G1269" s="197">
        <f>'Drop downs XTRA'!$F1269*2</f>
        <v>-4377.24</v>
      </c>
      <c r="H1269" s="200">
        <v>42276</v>
      </c>
    </row>
    <row r="1270" spans="1:8">
      <c r="A1270" s="83" t="s">
        <v>760</v>
      </c>
      <c r="B1270" s="194" t="s">
        <v>744</v>
      </c>
      <c r="C1270" s="194" t="s">
        <v>753</v>
      </c>
      <c r="D1270" s="194" t="s">
        <v>753</v>
      </c>
      <c r="E1270" s="194" t="s">
        <v>745</v>
      </c>
      <c r="F1270" s="195">
        <v>-6513.9106725000011</v>
      </c>
      <c r="G1270" s="194">
        <f>'Drop downs XTRA'!$F1270*2</f>
        <v>-13027.821345000002</v>
      </c>
      <c r="H1270" s="196">
        <v>42223</v>
      </c>
    </row>
    <row r="1271" spans="1:8">
      <c r="A1271" s="82" t="s">
        <v>39</v>
      </c>
      <c r="B1271" s="197" t="s">
        <v>744</v>
      </c>
      <c r="C1271" s="197" t="s">
        <v>753</v>
      </c>
      <c r="D1271" s="197" t="s">
        <v>753</v>
      </c>
      <c r="E1271" s="197" t="s">
        <v>745</v>
      </c>
      <c r="F1271" s="199">
        <v>-2194.8570000000004</v>
      </c>
      <c r="G1271" s="197">
        <f>'Drop downs XTRA'!$F1271*2</f>
        <v>-4389.7140000000009</v>
      </c>
      <c r="H1271" s="200">
        <v>42268</v>
      </c>
    </row>
    <row r="1272" spans="1:8">
      <c r="A1272" s="83" t="s">
        <v>761</v>
      </c>
      <c r="B1272" s="194" t="s">
        <v>744</v>
      </c>
      <c r="C1272" s="194" t="s">
        <v>753</v>
      </c>
      <c r="D1272" s="194" t="s">
        <v>753</v>
      </c>
      <c r="E1272" s="194" t="s">
        <v>745</v>
      </c>
      <c r="F1272" s="195">
        <v>-1338.12</v>
      </c>
      <c r="G1272" s="194">
        <f>'Drop downs XTRA'!$F1272*2</f>
        <v>-2676.24</v>
      </c>
      <c r="H1272" s="196">
        <v>42952</v>
      </c>
    </row>
    <row r="1273" spans="1:8">
      <c r="A1273" s="82" t="s">
        <v>309</v>
      </c>
      <c r="B1273" s="197" t="s">
        <v>744</v>
      </c>
      <c r="C1273" s="197" t="s">
        <v>753</v>
      </c>
      <c r="D1273" s="197" t="s">
        <v>753</v>
      </c>
      <c r="E1273" s="197" t="s">
        <v>745</v>
      </c>
      <c r="F1273" s="199">
        <v>-1561.5250559999997</v>
      </c>
      <c r="G1273" s="197">
        <f>'Drop downs XTRA'!$F1273*2</f>
        <v>-3123.0501119999994</v>
      </c>
      <c r="H1273" s="200">
        <v>42497</v>
      </c>
    </row>
    <row r="1274" spans="1:8">
      <c r="A1274" s="83" t="s">
        <v>601</v>
      </c>
      <c r="B1274" s="194" t="s">
        <v>744</v>
      </c>
      <c r="C1274" s="194" t="s">
        <v>753</v>
      </c>
      <c r="D1274" s="194" t="s">
        <v>753</v>
      </c>
      <c r="E1274" s="194" t="s">
        <v>745</v>
      </c>
      <c r="F1274" s="195">
        <v>-1463.4067500000001</v>
      </c>
      <c r="G1274" s="194">
        <f>'Drop downs XTRA'!$F1274*2</f>
        <v>-2926.8135000000002</v>
      </c>
      <c r="H1274" s="196">
        <v>42340</v>
      </c>
    </row>
    <row r="1275" spans="1:8">
      <c r="A1275" s="82" t="s">
        <v>762</v>
      </c>
      <c r="B1275" s="197" t="s">
        <v>744</v>
      </c>
      <c r="C1275" s="197" t="s">
        <v>753</v>
      </c>
      <c r="D1275" s="197" t="s">
        <v>753</v>
      </c>
      <c r="E1275" s="197" t="s">
        <v>745</v>
      </c>
      <c r="F1275" s="199">
        <v>-1436.5440000000001</v>
      </c>
      <c r="G1275" s="197">
        <f>'Drop downs XTRA'!$F1275*2</f>
        <v>-2873.0880000000002</v>
      </c>
      <c r="H1275" s="200">
        <v>42755</v>
      </c>
    </row>
    <row r="1276" spans="1:8">
      <c r="A1276" s="83" t="s">
        <v>763</v>
      </c>
      <c r="B1276" s="194" t="s">
        <v>744</v>
      </c>
      <c r="C1276" s="194" t="s">
        <v>753</v>
      </c>
      <c r="D1276" s="194" t="s">
        <v>753</v>
      </c>
      <c r="E1276" s="194" t="s">
        <v>745</v>
      </c>
      <c r="F1276" s="195">
        <v>-1708.8132599999999</v>
      </c>
      <c r="G1276" s="194">
        <f>'Drop downs XTRA'!$F1276*2</f>
        <v>-3417.6265199999998</v>
      </c>
      <c r="H1276" s="196">
        <v>42032</v>
      </c>
    </row>
    <row r="1277" spans="1:8">
      <c r="A1277" s="82" t="s">
        <v>764</v>
      </c>
      <c r="B1277" s="197" t="s">
        <v>744</v>
      </c>
      <c r="C1277" s="197" t="s">
        <v>753</v>
      </c>
      <c r="D1277" s="197" t="s">
        <v>753</v>
      </c>
      <c r="E1277" s="197" t="s">
        <v>745</v>
      </c>
      <c r="F1277" s="199">
        <v>-1276.6933383119999</v>
      </c>
      <c r="G1277" s="197">
        <f>'Drop downs XTRA'!$F1277*2</f>
        <v>-2553.3866766239998</v>
      </c>
      <c r="H1277" s="200">
        <v>42804</v>
      </c>
    </row>
    <row r="1278" spans="1:8">
      <c r="A1278" s="83" t="s">
        <v>533</v>
      </c>
      <c r="B1278" s="194" t="s">
        <v>744</v>
      </c>
      <c r="C1278" s="194" t="s">
        <v>753</v>
      </c>
      <c r="D1278" s="194" t="s">
        <v>753</v>
      </c>
      <c r="E1278" s="194" t="s">
        <v>745</v>
      </c>
      <c r="F1278" s="195">
        <v>-1438.2359999999999</v>
      </c>
      <c r="G1278" s="194">
        <f>'Drop downs XTRA'!$F1278*2</f>
        <v>-2876.4719999999998</v>
      </c>
      <c r="H1278" s="196">
        <v>42003</v>
      </c>
    </row>
    <row r="1279" spans="1:8">
      <c r="A1279" s="82" t="s">
        <v>729</v>
      </c>
      <c r="B1279" s="197" t="s">
        <v>730</v>
      </c>
      <c r="C1279" s="197" t="s">
        <v>731</v>
      </c>
      <c r="D1279" s="197" t="s">
        <v>755</v>
      </c>
      <c r="E1279" s="197" t="s">
        <v>28</v>
      </c>
      <c r="F1279" s="199">
        <v>27288.359351426239</v>
      </c>
      <c r="G1279" s="197">
        <f>'Drop downs XTRA'!$F1279*2</f>
        <v>54576.718702852479</v>
      </c>
      <c r="H1279" s="200">
        <v>42326</v>
      </c>
    </row>
    <row r="1280" spans="1:8">
      <c r="A1280" s="83" t="s">
        <v>735</v>
      </c>
      <c r="B1280" s="194" t="s">
        <v>730</v>
      </c>
      <c r="C1280" s="194" t="s">
        <v>504</v>
      </c>
      <c r="D1280" s="194" t="s">
        <v>754</v>
      </c>
      <c r="E1280" s="194" t="s">
        <v>28</v>
      </c>
      <c r="F1280" s="195">
        <v>3280.6029441312003</v>
      </c>
      <c r="G1280" s="194">
        <f>'Drop downs XTRA'!$F1280*2</f>
        <v>6561.2058882624005</v>
      </c>
      <c r="H1280" s="196">
        <v>42968</v>
      </c>
    </row>
    <row r="1281" spans="1:8">
      <c r="A1281" s="82" t="s">
        <v>741</v>
      </c>
      <c r="B1281" s="197" t="s">
        <v>730</v>
      </c>
      <c r="C1281" s="197" t="s">
        <v>504</v>
      </c>
      <c r="D1281" s="197" t="s">
        <v>754</v>
      </c>
      <c r="E1281" s="197" t="s">
        <v>28</v>
      </c>
      <c r="F1281" s="199">
        <v>7332.7568095272945</v>
      </c>
      <c r="G1281" s="197">
        <f>'Drop downs XTRA'!$F1281*2</f>
        <v>14665.513619054589</v>
      </c>
      <c r="H1281" s="200">
        <v>42800</v>
      </c>
    </row>
    <row r="1282" spans="1:8">
      <c r="A1282" s="83" t="s">
        <v>746</v>
      </c>
      <c r="B1282" s="194" t="s">
        <v>730</v>
      </c>
      <c r="C1282" s="194" t="s">
        <v>734</v>
      </c>
      <c r="D1282" s="194" t="s">
        <v>494</v>
      </c>
      <c r="E1282" s="194" t="s">
        <v>28</v>
      </c>
      <c r="F1282" s="195">
        <v>12798.184437514768</v>
      </c>
      <c r="G1282" s="194">
        <f>'Drop downs XTRA'!$F1282*2</f>
        <v>25596.368875029537</v>
      </c>
      <c r="H1282" s="196">
        <v>42370</v>
      </c>
    </row>
    <row r="1283" spans="1:8">
      <c r="A1283" s="82" t="s">
        <v>729</v>
      </c>
      <c r="B1283" s="197" t="s">
        <v>738</v>
      </c>
      <c r="C1283" s="197" t="s">
        <v>731</v>
      </c>
      <c r="D1283" s="197" t="s">
        <v>754</v>
      </c>
      <c r="E1283" s="197" t="s">
        <v>28</v>
      </c>
      <c r="F1283" s="199">
        <v>20892.058754489994</v>
      </c>
      <c r="G1283" s="197">
        <f>'Drop downs XTRA'!$F1283*2</f>
        <v>41784.117508979987</v>
      </c>
      <c r="H1283" s="200">
        <v>42505</v>
      </c>
    </row>
    <row r="1284" spans="1:8">
      <c r="A1284" s="83" t="s">
        <v>735</v>
      </c>
      <c r="B1284" s="194" t="s">
        <v>738</v>
      </c>
      <c r="C1284" s="194" t="s">
        <v>731</v>
      </c>
      <c r="D1284" s="194" t="s">
        <v>755</v>
      </c>
      <c r="E1284" s="194" t="s">
        <v>28</v>
      </c>
      <c r="F1284" s="195">
        <v>4467.6696289352394</v>
      </c>
      <c r="G1284" s="194">
        <f>'Drop downs XTRA'!$F1284*2</f>
        <v>8935.3392578704788</v>
      </c>
      <c r="H1284" s="196">
        <v>42684</v>
      </c>
    </row>
    <row r="1285" spans="1:8">
      <c r="A1285" s="82" t="s">
        <v>741</v>
      </c>
      <c r="B1285" s="197" t="s">
        <v>738</v>
      </c>
      <c r="C1285" s="197" t="s">
        <v>734</v>
      </c>
      <c r="D1285" s="197" t="s">
        <v>491</v>
      </c>
      <c r="E1285" s="197" t="s">
        <v>28</v>
      </c>
      <c r="F1285" s="199">
        <v>8361.9768469248011</v>
      </c>
      <c r="G1285" s="197">
        <f>'Drop downs XTRA'!$F1285*2</f>
        <v>16723.953693849602</v>
      </c>
      <c r="H1285" s="200">
        <v>42913</v>
      </c>
    </row>
    <row r="1286" spans="1:8">
      <c r="A1286" s="83" t="s">
        <v>746</v>
      </c>
      <c r="B1286" s="194" t="s">
        <v>738</v>
      </c>
      <c r="C1286" s="194" t="s">
        <v>734</v>
      </c>
      <c r="D1286" s="194" t="s">
        <v>751</v>
      </c>
      <c r="E1286" s="194" t="s">
        <v>28</v>
      </c>
      <c r="F1286" s="195">
        <v>12086.478690393786</v>
      </c>
      <c r="G1286" s="194">
        <f>'Drop downs XTRA'!$F1286*2</f>
        <v>24172.957380787571</v>
      </c>
      <c r="H1286" s="196">
        <v>42964</v>
      </c>
    </row>
    <row r="1287" spans="1:8">
      <c r="A1287" s="82" t="s">
        <v>729</v>
      </c>
      <c r="B1287" s="197" t="s">
        <v>744</v>
      </c>
      <c r="C1287" s="197" t="s">
        <v>504</v>
      </c>
      <c r="D1287" s="197" t="s">
        <v>755</v>
      </c>
      <c r="E1287" s="197" t="s">
        <v>28</v>
      </c>
      <c r="F1287" s="199">
        <v>20586.093465608992</v>
      </c>
      <c r="G1287" s="197">
        <f>'Drop downs XTRA'!$F1287*2</f>
        <v>41172.186931217984</v>
      </c>
      <c r="H1287" s="200">
        <v>42467</v>
      </c>
    </row>
    <row r="1288" spans="1:8">
      <c r="A1288" s="83" t="s">
        <v>735</v>
      </c>
      <c r="B1288" s="194" t="s">
        <v>744</v>
      </c>
      <c r="C1288" s="194" t="s">
        <v>504</v>
      </c>
      <c r="D1288" s="194" t="s">
        <v>751</v>
      </c>
      <c r="E1288" s="194" t="s">
        <v>28</v>
      </c>
      <c r="F1288" s="195">
        <v>5392.5933220064098</v>
      </c>
      <c r="G1288" s="194">
        <f>'Drop downs XTRA'!$F1288*2</f>
        <v>10785.18664401282</v>
      </c>
      <c r="H1288" s="196">
        <v>42539</v>
      </c>
    </row>
    <row r="1289" spans="1:8">
      <c r="A1289" s="82" t="s">
        <v>741</v>
      </c>
      <c r="B1289" s="197" t="s">
        <v>744</v>
      </c>
      <c r="C1289" s="197" t="s">
        <v>734</v>
      </c>
      <c r="D1289" s="197" t="s">
        <v>491</v>
      </c>
      <c r="E1289" s="197" t="s">
        <v>28</v>
      </c>
      <c r="F1289" s="199">
        <v>8227.8943910442704</v>
      </c>
      <c r="G1289" s="197">
        <f>'Drop downs XTRA'!$F1289*2</f>
        <v>16455.788782088541</v>
      </c>
      <c r="H1289" s="200">
        <v>42629</v>
      </c>
    </row>
    <row r="1290" spans="1:8">
      <c r="A1290" s="83" t="s">
        <v>746</v>
      </c>
      <c r="B1290" s="194" t="s">
        <v>744</v>
      </c>
      <c r="C1290" s="194" t="s">
        <v>743</v>
      </c>
      <c r="D1290" s="194" t="s">
        <v>752</v>
      </c>
      <c r="E1290" s="194" t="s">
        <v>28</v>
      </c>
      <c r="F1290" s="195">
        <v>11336.843221335546</v>
      </c>
      <c r="G1290" s="194">
        <f>'Drop downs XTRA'!$F1290*2</f>
        <v>22673.686442671093</v>
      </c>
      <c r="H1290" s="196">
        <v>42797</v>
      </c>
    </row>
    <row r="1291" spans="1:8">
      <c r="A1291" s="82" t="s">
        <v>729</v>
      </c>
      <c r="B1291" s="197" t="s">
        <v>748</v>
      </c>
      <c r="C1291" s="197" t="s">
        <v>502</v>
      </c>
      <c r="D1291" s="197" t="s">
        <v>754</v>
      </c>
      <c r="E1291" s="197" t="s">
        <v>28</v>
      </c>
      <c r="F1291" s="199">
        <v>11146.356306508493</v>
      </c>
      <c r="G1291" s="197">
        <f>'Drop downs XTRA'!$F1291*2</f>
        <v>22292.712613016985</v>
      </c>
      <c r="H1291" s="200">
        <v>42030</v>
      </c>
    </row>
    <row r="1292" spans="1:8">
      <c r="A1292" s="83" t="s">
        <v>735</v>
      </c>
      <c r="B1292" s="194" t="s">
        <v>748</v>
      </c>
      <c r="C1292" s="194" t="s">
        <v>734</v>
      </c>
      <c r="D1292" s="194" t="s">
        <v>752</v>
      </c>
      <c r="E1292" s="194" t="s">
        <v>28</v>
      </c>
      <c r="F1292" s="195">
        <v>6205.9558140134113</v>
      </c>
      <c r="G1292" s="194">
        <f>'Drop downs XTRA'!$F1292*2</f>
        <v>12411.911628026823</v>
      </c>
      <c r="H1292" s="196">
        <v>42722</v>
      </c>
    </row>
    <row r="1293" spans="1:8">
      <c r="A1293" s="82" t="s">
        <v>741</v>
      </c>
      <c r="B1293" s="197" t="s">
        <v>748</v>
      </c>
      <c r="C1293" s="197" t="s">
        <v>731</v>
      </c>
      <c r="D1293" s="197" t="s">
        <v>752</v>
      </c>
      <c r="E1293" s="197" t="s">
        <v>28</v>
      </c>
      <c r="F1293" s="199">
        <v>6504.8649116774386</v>
      </c>
      <c r="G1293" s="197">
        <f>'Drop downs XTRA'!$F1293*2</f>
        <v>13009.729823354877</v>
      </c>
      <c r="H1293" s="200">
        <v>42476</v>
      </c>
    </row>
    <row r="1294" spans="1:8">
      <c r="A1294" s="83" t="s">
        <v>746</v>
      </c>
      <c r="B1294" s="194" t="s">
        <v>748</v>
      </c>
      <c r="C1294" s="194" t="s">
        <v>743</v>
      </c>
      <c r="D1294" s="194" t="s">
        <v>752</v>
      </c>
      <c r="E1294" s="194" t="s">
        <v>28</v>
      </c>
      <c r="F1294" s="195">
        <v>21596.936238306171</v>
      </c>
      <c r="G1294" s="194">
        <f>'Drop downs XTRA'!$F1294*2</f>
        <v>43193.872476612341</v>
      </c>
      <c r="H1294" s="196">
        <v>42805</v>
      </c>
    </row>
    <row r="1295" spans="1:8">
      <c r="A1295" s="82" t="s">
        <v>729</v>
      </c>
      <c r="B1295" s="197" t="s">
        <v>738</v>
      </c>
      <c r="C1295" s="197" t="s">
        <v>750</v>
      </c>
      <c r="D1295" s="197" t="s">
        <v>752</v>
      </c>
      <c r="E1295" s="197" t="s">
        <v>28</v>
      </c>
      <c r="F1295" s="199">
        <v>27028.470214745998</v>
      </c>
      <c r="G1295" s="197">
        <f>'Drop downs XTRA'!$F1295*2</f>
        <v>54056.940429491995</v>
      </c>
      <c r="H1295" s="200">
        <v>42642</v>
      </c>
    </row>
    <row r="1296" spans="1:8">
      <c r="A1296" s="83" t="s">
        <v>735</v>
      </c>
      <c r="B1296" s="194" t="s">
        <v>738</v>
      </c>
      <c r="C1296" s="194" t="s">
        <v>504</v>
      </c>
      <c r="D1296" s="194" t="s">
        <v>752</v>
      </c>
      <c r="E1296" s="194" t="s">
        <v>28</v>
      </c>
      <c r="F1296" s="195">
        <v>4793.4162862279181</v>
      </c>
      <c r="G1296" s="194">
        <f>'Drop downs XTRA'!$F1296*2</f>
        <v>9586.8325724558363</v>
      </c>
      <c r="H1296" s="196">
        <v>42795</v>
      </c>
    </row>
    <row r="1297" spans="1:8">
      <c r="A1297" s="82" t="s">
        <v>741</v>
      </c>
      <c r="B1297" s="197" t="s">
        <v>738</v>
      </c>
      <c r="C1297" s="197" t="s">
        <v>743</v>
      </c>
      <c r="D1297" s="197" t="s">
        <v>751</v>
      </c>
      <c r="E1297" s="197" t="s">
        <v>28</v>
      </c>
      <c r="F1297" s="199">
        <v>9553.3857794949126</v>
      </c>
      <c r="G1297" s="197">
        <f>'Drop downs XTRA'!$F1297*2</f>
        <v>19106.771558989825</v>
      </c>
      <c r="H1297" s="200">
        <v>42596</v>
      </c>
    </row>
    <row r="1298" spans="1:8">
      <c r="A1298" s="83" t="s">
        <v>746</v>
      </c>
      <c r="B1298" s="194" t="s">
        <v>738</v>
      </c>
      <c r="C1298" s="194" t="s">
        <v>743</v>
      </c>
      <c r="D1298" s="194" t="s">
        <v>755</v>
      </c>
      <c r="E1298" s="194" t="s">
        <v>28</v>
      </c>
      <c r="F1298" s="195">
        <v>12093.779860506284</v>
      </c>
      <c r="G1298" s="194">
        <f>'Drop downs XTRA'!$F1298*2</f>
        <v>24187.559721012567</v>
      </c>
      <c r="H1298" s="196">
        <v>42362</v>
      </c>
    </row>
    <row r="1299" spans="1:8">
      <c r="A1299" s="82" t="s">
        <v>756</v>
      </c>
      <c r="B1299" s="197" t="s">
        <v>730</v>
      </c>
      <c r="C1299" s="197" t="s">
        <v>504</v>
      </c>
      <c r="D1299" s="197" t="s">
        <v>491</v>
      </c>
      <c r="E1299" s="197" t="s">
        <v>740</v>
      </c>
      <c r="F1299" s="199">
        <v>-8907.4513285839912</v>
      </c>
      <c r="G1299" s="197">
        <f>'Drop downs XTRA'!$F1299*2</f>
        <v>-17814.902657167982</v>
      </c>
      <c r="H1299" s="200">
        <v>42604</v>
      </c>
    </row>
    <row r="1300" spans="1:8">
      <c r="A1300" s="83" t="s">
        <v>757</v>
      </c>
      <c r="B1300" s="194" t="s">
        <v>730</v>
      </c>
      <c r="C1300" s="194" t="s">
        <v>734</v>
      </c>
      <c r="D1300" s="194" t="s">
        <v>491</v>
      </c>
      <c r="E1300" s="194" t="s">
        <v>740</v>
      </c>
      <c r="F1300" s="195">
        <v>-2636.2012892962503</v>
      </c>
      <c r="G1300" s="194">
        <f>'Drop downs XTRA'!$F1300*2</f>
        <v>-5272.4025785925005</v>
      </c>
      <c r="H1300" s="196">
        <v>42213</v>
      </c>
    </row>
    <row r="1301" spans="1:8">
      <c r="A1301" s="82" t="s">
        <v>758</v>
      </c>
      <c r="B1301" s="197" t="s">
        <v>730</v>
      </c>
      <c r="C1301" s="197" t="s">
        <v>750</v>
      </c>
      <c r="D1301" s="197" t="s">
        <v>491</v>
      </c>
      <c r="E1301" s="197" t="s">
        <v>740</v>
      </c>
      <c r="F1301" s="199">
        <v>-3586.2928601702406</v>
      </c>
      <c r="G1301" s="197">
        <f>'Drop downs XTRA'!$F1301*2</f>
        <v>-7172.5857203404812</v>
      </c>
      <c r="H1301" s="200">
        <v>42009</v>
      </c>
    </row>
    <row r="1302" spans="1:8">
      <c r="A1302" s="83" t="s">
        <v>759</v>
      </c>
      <c r="B1302" s="194" t="s">
        <v>730</v>
      </c>
      <c r="C1302" s="194" t="s">
        <v>743</v>
      </c>
      <c r="D1302" s="194" t="s">
        <v>751</v>
      </c>
      <c r="E1302" s="194" t="s">
        <v>740</v>
      </c>
      <c r="F1302" s="195">
        <v>-3356.8826576181673</v>
      </c>
      <c r="G1302" s="194">
        <f>'Drop downs XTRA'!$F1302*2</f>
        <v>-6713.7653152363346</v>
      </c>
      <c r="H1302" s="196">
        <v>42111</v>
      </c>
    </row>
    <row r="1303" spans="1:8">
      <c r="A1303" s="82" t="s">
        <v>756</v>
      </c>
      <c r="B1303" s="197" t="s">
        <v>738</v>
      </c>
      <c r="C1303" s="197" t="s">
        <v>743</v>
      </c>
      <c r="D1303" s="197" t="s">
        <v>751</v>
      </c>
      <c r="E1303" s="197" t="s">
        <v>740</v>
      </c>
      <c r="F1303" s="199">
        <v>-8779.9971135764172</v>
      </c>
      <c r="G1303" s="197">
        <f>'Drop downs XTRA'!$F1303*2</f>
        <v>-17559.994227152834</v>
      </c>
      <c r="H1303" s="200">
        <v>42754</v>
      </c>
    </row>
    <row r="1304" spans="1:8">
      <c r="A1304" s="83" t="s">
        <v>757</v>
      </c>
      <c r="B1304" s="194" t="s">
        <v>738</v>
      </c>
      <c r="C1304" s="194" t="s">
        <v>750</v>
      </c>
      <c r="D1304" s="194" t="s">
        <v>755</v>
      </c>
      <c r="E1304" s="194" t="s">
        <v>740</v>
      </c>
      <c r="F1304" s="195">
        <v>-3117.31796502</v>
      </c>
      <c r="G1304" s="194">
        <f>'Drop downs XTRA'!$F1304*2</f>
        <v>-6234.6359300399999</v>
      </c>
      <c r="H1304" s="196">
        <v>42910</v>
      </c>
    </row>
    <row r="1305" spans="1:8">
      <c r="A1305" s="82" t="s">
        <v>758</v>
      </c>
      <c r="B1305" s="197" t="s">
        <v>738</v>
      </c>
      <c r="C1305" s="197" t="s">
        <v>731</v>
      </c>
      <c r="D1305" s="197" t="s">
        <v>494</v>
      </c>
      <c r="E1305" s="197" t="s">
        <v>740</v>
      </c>
      <c r="F1305" s="199">
        <v>-4052.9169217152007</v>
      </c>
      <c r="G1305" s="197">
        <f>'Drop downs XTRA'!$F1305*2</f>
        <v>-8105.8338434304014</v>
      </c>
      <c r="H1305" s="200">
        <v>42399</v>
      </c>
    </row>
    <row r="1306" spans="1:8">
      <c r="A1306" s="83" t="s">
        <v>759</v>
      </c>
      <c r="B1306" s="194" t="s">
        <v>738</v>
      </c>
      <c r="C1306" s="194" t="s">
        <v>743</v>
      </c>
      <c r="D1306" s="194" t="s">
        <v>751</v>
      </c>
      <c r="E1306" s="194" t="s">
        <v>740</v>
      </c>
      <c r="F1306" s="195">
        <v>-3678.2058849802656</v>
      </c>
      <c r="G1306" s="194">
        <f>'Drop downs XTRA'!$F1306*2</f>
        <v>-7356.4117699605313</v>
      </c>
      <c r="H1306" s="196">
        <v>42510</v>
      </c>
    </row>
    <row r="1307" spans="1:8">
      <c r="A1307" s="82" t="s">
        <v>756</v>
      </c>
      <c r="B1307" s="197" t="s">
        <v>748</v>
      </c>
      <c r="C1307" s="197" t="s">
        <v>743</v>
      </c>
      <c r="D1307" s="197" t="s">
        <v>754</v>
      </c>
      <c r="E1307" s="197" t="s">
        <v>740</v>
      </c>
      <c r="F1307" s="199">
        <v>-9371.3958828846753</v>
      </c>
      <c r="G1307" s="197">
        <f>'Drop downs XTRA'!$F1307*2</f>
        <v>-18742.791765769351</v>
      </c>
      <c r="H1307" s="200">
        <v>42122</v>
      </c>
    </row>
    <row r="1308" spans="1:8">
      <c r="A1308" s="83" t="s">
        <v>757</v>
      </c>
      <c r="B1308" s="194" t="s">
        <v>748</v>
      </c>
      <c r="C1308" s="194" t="s">
        <v>734</v>
      </c>
      <c r="D1308" s="194" t="s">
        <v>752</v>
      </c>
      <c r="E1308" s="194" t="s">
        <v>740</v>
      </c>
      <c r="F1308" s="195">
        <v>-2964.1302893531247</v>
      </c>
      <c r="G1308" s="194">
        <f>'Drop downs XTRA'!$F1308*2</f>
        <v>-5928.2605787062494</v>
      </c>
      <c r="H1308" s="196">
        <v>42723</v>
      </c>
    </row>
    <row r="1309" spans="1:8">
      <c r="A1309" s="82" t="s">
        <v>758</v>
      </c>
      <c r="B1309" s="197" t="s">
        <v>748</v>
      </c>
      <c r="C1309" s="197" t="s">
        <v>504</v>
      </c>
      <c r="D1309" s="197" t="s">
        <v>494</v>
      </c>
      <c r="E1309" s="197" t="s">
        <v>740</v>
      </c>
      <c r="F1309" s="199">
        <v>-4341.7410839285776</v>
      </c>
      <c r="G1309" s="197">
        <f>'Drop downs XTRA'!$F1309*2</f>
        <v>-8683.4821678571552</v>
      </c>
      <c r="H1309" s="200">
        <v>42536</v>
      </c>
    </row>
    <row r="1310" spans="1:8">
      <c r="A1310" s="83" t="s">
        <v>759</v>
      </c>
      <c r="B1310" s="194" t="s">
        <v>748</v>
      </c>
      <c r="C1310" s="194" t="s">
        <v>731</v>
      </c>
      <c r="D1310" s="194" t="s">
        <v>754</v>
      </c>
      <c r="E1310" s="194" t="s">
        <v>740</v>
      </c>
      <c r="F1310" s="195">
        <v>-2317.3535757238287</v>
      </c>
      <c r="G1310" s="194">
        <f>'Drop downs XTRA'!$F1310*2</f>
        <v>-4634.7071514476575</v>
      </c>
      <c r="H1310" s="196">
        <v>42490</v>
      </c>
    </row>
    <row r="1311" spans="1:8">
      <c r="A1311" s="82" t="s">
        <v>756</v>
      </c>
      <c r="B1311" s="197" t="s">
        <v>744</v>
      </c>
      <c r="C1311" s="197" t="s">
        <v>731</v>
      </c>
      <c r="D1311" s="197" t="s">
        <v>752</v>
      </c>
      <c r="E1311" s="197" t="s">
        <v>740</v>
      </c>
      <c r="F1311" s="199">
        <v>-9136.2678453446406</v>
      </c>
      <c r="G1311" s="197">
        <f>'Drop downs XTRA'!$F1311*2</f>
        <v>-18272.535690689281</v>
      </c>
      <c r="H1311" s="200">
        <v>42356</v>
      </c>
    </row>
    <row r="1312" spans="1:8">
      <c r="A1312" s="83" t="s">
        <v>757</v>
      </c>
      <c r="B1312" s="194" t="s">
        <v>744</v>
      </c>
      <c r="C1312" s="194" t="s">
        <v>502</v>
      </c>
      <c r="D1312" s="194" t="s">
        <v>755</v>
      </c>
      <c r="E1312" s="194" t="s">
        <v>740</v>
      </c>
      <c r="F1312" s="195">
        <v>-3158.5159998000004</v>
      </c>
      <c r="G1312" s="194">
        <f>'Drop downs XTRA'!$F1312*2</f>
        <v>-6317.0319996000007</v>
      </c>
      <c r="H1312" s="196">
        <v>42359</v>
      </c>
    </row>
    <row r="1313" spans="1:8">
      <c r="A1313" s="82" t="s">
        <v>758</v>
      </c>
      <c r="B1313" s="197" t="s">
        <v>744</v>
      </c>
      <c r="C1313" s="197" t="s">
        <v>743</v>
      </c>
      <c r="D1313" s="197" t="s">
        <v>755</v>
      </c>
      <c r="E1313" s="197" t="s">
        <v>740</v>
      </c>
      <c r="F1313" s="199">
        <v>-4527.2086870993917</v>
      </c>
      <c r="G1313" s="197">
        <f>'Drop downs XTRA'!$F1313*2</f>
        <v>-9054.4173741987834</v>
      </c>
      <c r="H1313" s="200">
        <v>42551</v>
      </c>
    </row>
    <row r="1314" spans="1:8">
      <c r="A1314" s="83" t="s">
        <v>759</v>
      </c>
      <c r="B1314" s="194" t="s">
        <v>744</v>
      </c>
      <c r="C1314" s="194" t="s">
        <v>731</v>
      </c>
      <c r="D1314" s="194" t="s">
        <v>752</v>
      </c>
      <c r="E1314" s="194" t="s">
        <v>740</v>
      </c>
      <c r="F1314" s="195">
        <v>-2915.0666691497186</v>
      </c>
      <c r="G1314" s="194">
        <f>'Drop downs XTRA'!$F1314*2</f>
        <v>-5830.1333382994371</v>
      </c>
      <c r="H1314" s="196">
        <v>42870</v>
      </c>
    </row>
    <row r="1315" spans="1:8">
      <c r="A1315" s="82" t="s">
        <v>756</v>
      </c>
      <c r="B1315" s="197" t="s">
        <v>738</v>
      </c>
      <c r="C1315" s="197" t="s">
        <v>504</v>
      </c>
      <c r="D1315" s="197" t="s">
        <v>494</v>
      </c>
      <c r="E1315" s="197" t="s">
        <v>740</v>
      </c>
      <c r="F1315" s="199">
        <v>-8120.8956473349135</v>
      </c>
      <c r="G1315" s="197">
        <f>'Drop downs XTRA'!$F1315*2</f>
        <v>-16241.791294669827</v>
      </c>
      <c r="H1315" s="200">
        <v>42851</v>
      </c>
    </row>
    <row r="1316" spans="1:8">
      <c r="A1316" s="83" t="s">
        <v>757</v>
      </c>
      <c r="B1316" s="194" t="s">
        <v>738</v>
      </c>
      <c r="C1316" s="194" t="s">
        <v>502</v>
      </c>
      <c r="D1316" s="194" t="s">
        <v>491</v>
      </c>
      <c r="E1316" s="194" t="s">
        <v>740</v>
      </c>
      <c r="F1316" s="195">
        <v>-2219.8360599600001</v>
      </c>
      <c r="G1316" s="194">
        <f>'Drop downs XTRA'!$F1316*2</f>
        <v>-4439.6721199200001</v>
      </c>
      <c r="H1316" s="196">
        <v>42103</v>
      </c>
    </row>
    <row r="1317" spans="1:8">
      <c r="A1317" s="82" t="s">
        <v>758</v>
      </c>
      <c r="B1317" s="197" t="s">
        <v>738</v>
      </c>
      <c r="C1317" s="197" t="s">
        <v>743</v>
      </c>
      <c r="D1317" s="197" t="s">
        <v>754</v>
      </c>
      <c r="E1317" s="197" t="s">
        <v>740</v>
      </c>
      <c r="F1317" s="199">
        <v>-4803.4570924032005</v>
      </c>
      <c r="G1317" s="197">
        <f>'Drop downs XTRA'!$F1317*2</f>
        <v>-9606.914184806401</v>
      </c>
      <c r="H1317" s="200">
        <v>42148</v>
      </c>
    </row>
    <row r="1318" spans="1:8">
      <c r="A1318" s="83" t="s">
        <v>759</v>
      </c>
      <c r="B1318" s="194" t="s">
        <v>738</v>
      </c>
      <c r="C1318" s="194" t="s">
        <v>750</v>
      </c>
      <c r="D1318" s="194" t="s">
        <v>491</v>
      </c>
      <c r="E1318" s="194" t="s">
        <v>740</v>
      </c>
      <c r="F1318" s="195">
        <v>-4436.4335804212851</v>
      </c>
      <c r="G1318" s="194">
        <f>'Drop downs XTRA'!$F1318*2</f>
        <v>-8872.8671608425702</v>
      </c>
      <c r="H1318" s="196">
        <v>42918</v>
      </c>
    </row>
    <row r="1319" spans="1:8">
      <c r="A1319" s="82" t="s">
        <v>760</v>
      </c>
      <c r="B1319" s="197" t="s">
        <v>738</v>
      </c>
      <c r="C1319" s="197" t="s">
        <v>753</v>
      </c>
      <c r="D1319" s="197" t="s">
        <v>753</v>
      </c>
      <c r="E1319" s="197" t="s">
        <v>745</v>
      </c>
      <c r="F1319" s="199">
        <v>-6262.7591980800034</v>
      </c>
      <c r="G1319" s="197">
        <f>'Drop downs XTRA'!$F1319*2</f>
        <v>-12525.518396160007</v>
      </c>
      <c r="H1319" s="200">
        <v>42184</v>
      </c>
    </row>
    <row r="1320" spans="1:8">
      <c r="A1320" s="83" t="s">
        <v>39</v>
      </c>
      <c r="B1320" s="194" t="s">
        <v>738</v>
      </c>
      <c r="C1320" s="194" t="s">
        <v>753</v>
      </c>
      <c r="D1320" s="194" t="s">
        <v>753</v>
      </c>
      <c r="E1320" s="194" t="s">
        <v>745</v>
      </c>
      <c r="F1320" s="195">
        <v>-2419.8298425000003</v>
      </c>
      <c r="G1320" s="194">
        <f>'Drop downs XTRA'!$F1320*2</f>
        <v>-4839.6596850000005</v>
      </c>
      <c r="H1320" s="196">
        <v>42103</v>
      </c>
    </row>
    <row r="1321" spans="1:8">
      <c r="A1321" s="82" t="s">
        <v>761</v>
      </c>
      <c r="B1321" s="197" t="s">
        <v>738</v>
      </c>
      <c r="C1321" s="197" t="s">
        <v>753</v>
      </c>
      <c r="D1321" s="197" t="s">
        <v>753</v>
      </c>
      <c r="E1321" s="197" t="s">
        <v>745</v>
      </c>
      <c r="F1321" s="199">
        <v>-751.06483200000025</v>
      </c>
      <c r="G1321" s="197">
        <f>'Drop downs XTRA'!$F1321*2</f>
        <v>-1502.1296640000005</v>
      </c>
      <c r="H1321" s="200">
        <v>42469</v>
      </c>
    </row>
    <row r="1322" spans="1:8">
      <c r="A1322" s="83" t="s">
        <v>309</v>
      </c>
      <c r="B1322" s="194" t="s">
        <v>738</v>
      </c>
      <c r="C1322" s="194" t="s">
        <v>753</v>
      </c>
      <c r="D1322" s="194" t="s">
        <v>753</v>
      </c>
      <c r="E1322" s="194" t="s">
        <v>745</v>
      </c>
      <c r="F1322" s="195">
        <v>-1318.3321528107354</v>
      </c>
      <c r="G1322" s="194">
        <f>'Drop downs XTRA'!$F1322*2</f>
        <v>-2636.6643056214707</v>
      </c>
      <c r="H1322" s="196">
        <v>42731</v>
      </c>
    </row>
    <row r="1323" spans="1:8">
      <c r="A1323" s="82" t="s">
        <v>601</v>
      </c>
      <c r="B1323" s="197" t="s">
        <v>738</v>
      </c>
      <c r="C1323" s="197" t="s">
        <v>753</v>
      </c>
      <c r="D1323" s="197" t="s">
        <v>753</v>
      </c>
      <c r="E1323" s="197" t="s">
        <v>745</v>
      </c>
      <c r="F1323" s="199">
        <v>-710.47368000000006</v>
      </c>
      <c r="G1323" s="197">
        <f>'Drop downs XTRA'!$F1323*2</f>
        <v>-1420.9473600000001</v>
      </c>
      <c r="H1323" s="200">
        <v>42382</v>
      </c>
    </row>
    <row r="1324" spans="1:8">
      <c r="A1324" s="83" t="s">
        <v>762</v>
      </c>
      <c r="B1324" s="194" t="s">
        <v>738</v>
      </c>
      <c r="C1324" s="194" t="s">
        <v>753</v>
      </c>
      <c r="D1324" s="194" t="s">
        <v>753</v>
      </c>
      <c r="E1324" s="194" t="s">
        <v>745</v>
      </c>
      <c r="F1324" s="195">
        <v>-1447.8912</v>
      </c>
      <c r="G1324" s="194">
        <f>'Drop downs XTRA'!$F1324*2</f>
        <v>-2895.7824000000001</v>
      </c>
      <c r="H1324" s="196">
        <v>42972</v>
      </c>
    </row>
    <row r="1325" spans="1:8">
      <c r="A1325" s="82" t="s">
        <v>763</v>
      </c>
      <c r="B1325" s="197" t="s">
        <v>738</v>
      </c>
      <c r="C1325" s="197" t="s">
        <v>753</v>
      </c>
      <c r="D1325" s="197" t="s">
        <v>753</v>
      </c>
      <c r="E1325" s="197" t="s">
        <v>745</v>
      </c>
      <c r="F1325" s="199">
        <v>-1102.038082992</v>
      </c>
      <c r="G1325" s="197">
        <f>'Drop downs XTRA'!$F1325*2</f>
        <v>-2204.076165984</v>
      </c>
      <c r="H1325" s="200">
        <v>42531</v>
      </c>
    </row>
    <row r="1326" spans="1:8">
      <c r="A1326" s="83" t="s">
        <v>764</v>
      </c>
      <c r="B1326" s="194" t="s">
        <v>738</v>
      </c>
      <c r="C1326" s="194" t="s">
        <v>753</v>
      </c>
      <c r="D1326" s="194" t="s">
        <v>753</v>
      </c>
      <c r="E1326" s="194" t="s">
        <v>745</v>
      </c>
      <c r="F1326" s="195">
        <v>-1080.0718508123068</v>
      </c>
      <c r="G1326" s="194">
        <f>'Drop downs XTRA'!$F1326*2</f>
        <v>-2160.1437016246136</v>
      </c>
      <c r="H1326" s="196">
        <v>42034</v>
      </c>
    </row>
    <row r="1327" spans="1:8">
      <c r="A1327" s="82" t="s">
        <v>533</v>
      </c>
      <c r="B1327" s="197" t="s">
        <v>738</v>
      </c>
      <c r="C1327" s="197" t="s">
        <v>753</v>
      </c>
      <c r="D1327" s="197" t="s">
        <v>753</v>
      </c>
      <c r="E1327" s="197" t="s">
        <v>745</v>
      </c>
      <c r="F1327" s="199">
        <v>-1786.2474239999999</v>
      </c>
      <c r="G1327" s="197">
        <f>'Drop downs XTRA'!$F1327*2</f>
        <v>-3572.4948479999998</v>
      </c>
      <c r="H1327" s="200">
        <v>42455</v>
      </c>
    </row>
    <row r="1328" spans="1:8">
      <c r="A1328" s="83" t="s">
        <v>760</v>
      </c>
      <c r="B1328" s="194" t="s">
        <v>730</v>
      </c>
      <c r="C1328" s="194" t="s">
        <v>753</v>
      </c>
      <c r="D1328" s="194" t="s">
        <v>753</v>
      </c>
      <c r="E1328" s="194" t="s">
        <v>745</v>
      </c>
      <c r="F1328" s="195">
        <v>-5233.7856186000026</v>
      </c>
      <c r="G1328" s="194">
        <f>'Drop downs XTRA'!$F1328*2</f>
        <v>-10467.571237200005</v>
      </c>
      <c r="H1328" s="196">
        <v>42192</v>
      </c>
    </row>
    <row r="1329" spans="1:8">
      <c r="A1329" s="82" t="s">
        <v>39</v>
      </c>
      <c r="B1329" s="197" t="s">
        <v>730</v>
      </c>
      <c r="C1329" s="197" t="s">
        <v>753</v>
      </c>
      <c r="D1329" s="197" t="s">
        <v>753</v>
      </c>
      <c r="E1329" s="197" t="s">
        <v>745</v>
      </c>
      <c r="F1329" s="199">
        <v>-2867.9464800000001</v>
      </c>
      <c r="G1329" s="197">
        <f>'Drop downs XTRA'!$F1329*2</f>
        <v>-5735.8929600000001</v>
      </c>
      <c r="H1329" s="200">
        <v>42161</v>
      </c>
    </row>
    <row r="1330" spans="1:8">
      <c r="A1330" s="83" t="s">
        <v>761</v>
      </c>
      <c r="B1330" s="194" t="s">
        <v>730</v>
      </c>
      <c r="C1330" s="194" t="s">
        <v>753</v>
      </c>
      <c r="D1330" s="194" t="s">
        <v>753</v>
      </c>
      <c r="E1330" s="194" t="s">
        <v>745</v>
      </c>
      <c r="F1330" s="195">
        <v>-565.52774399999998</v>
      </c>
      <c r="G1330" s="194">
        <f>'Drop downs XTRA'!$F1330*2</f>
        <v>-1131.055488</v>
      </c>
      <c r="H1330" s="196">
        <v>42688</v>
      </c>
    </row>
    <row r="1331" spans="1:8">
      <c r="A1331" s="82" t="s">
        <v>309</v>
      </c>
      <c r="B1331" s="197" t="s">
        <v>730</v>
      </c>
      <c r="C1331" s="197" t="s">
        <v>753</v>
      </c>
      <c r="D1331" s="197" t="s">
        <v>753</v>
      </c>
      <c r="E1331" s="197" t="s">
        <v>745</v>
      </c>
      <c r="F1331" s="199">
        <v>-1614.9198137355349</v>
      </c>
      <c r="G1331" s="197">
        <f>'Drop downs XTRA'!$F1331*2</f>
        <v>-3229.8396274710699</v>
      </c>
      <c r="H1331" s="200">
        <v>42544</v>
      </c>
    </row>
    <row r="1332" spans="1:8">
      <c r="A1332" s="83" t="s">
        <v>601</v>
      </c>
      <c r="B1332" s="194" t="s">
        <v>730</v>
      </c>
      <c r="C1332" s="194" t="s">
        <v>753</v>
      </c>
      <c r="D1332" s="194" t="s">
        <v>753</v>
      </c>
      <c r="E1332" s="194" t="s">
        <v>745</v>
      </c>
      <c r="F1332" s="195">
        <v>-848.80240200000037</v>
      </c>
      <c r="G1332" s="194">
        <f>'Drop downs XTRA'!$F1332*2</f>
        <v>-1697.6048040000007</v>
      </c>
      <c r="H1332" s="196">
        <v>42558</v>
      </c>
    </row>
    <row r="1333" spans="1:8">
      <c r="A1333" s="82" t="s">
        <v>762</v>
      </c>
      <c r="B1333" s="197" t="s">
        <v>730</v>
      </c>
      <c r="C1333" s="197" t="s">
        <v>753</v>
      </c>
      <c r="D1333" s="197" t="s">
        <v>753</v>
      </c>
      <c r="E1333" s="197" t="s">
        <v>745</v>
      </c>
      <c r="F1333" s="199">
        <v>-1091.1129600000002</v>
      </c>
      <c r="G1333" s="197">
        <f>'Drop downs XTRA'!$F1333*2</f>
        <v>-2182.2259200000003</v>
      </c>
      <c r="H1333" s="200">
        <v>42980</v>
      </c>
    </row>
    <row r="1334" spans="1:8">
      <c r="A1334" s="83" t="s">
        <v>763</v>
      </c>
      <c r="B1334" s="194" t="s">
        <v>730</v>
      </c>
      <c r="C1334" s="194" t="s">
        <v>753</v>
      </c>
      <c r="D1334" s="194" t="s">
        <v>753</v>
      </c>
      <c r="E1334" s="194" t="s">
        <v>745</v>
      </c>
      <c r="F1334" s="195">
        <v>-1247.33323008</v>
      </c>
      <c r="G1334" s="194">
        <f>'Drop downs XTRA'!$F1334*2</f>
        <v>-2494.66646016</v>
      </c>
      <c r="H1334" s="196">
        <v>42488</v>
      </c>
    </row>
    <row r="1335" spans="1:8">
      <c r="A1335" s="82" t="s">
        <v>764</v>
      </c>
      <c r="B1335" s="197" t="s">
        <v>730</v>
      </c>
      <c r="C1335" s="197" t="s">
        <v>753</v>
      </c>
      <c r="D1335" s="197" t="s">
        <v>753</v>
      </c>
      <c r="E1335" s="197" t="s">
        <v>745</v>
      </c>
      <c r="F1335" s="199">
        <v>-2044.5713948254236</v>
      </c>
      <c r="G1335" s="197">
        <f>'Drop downs XTRA'!$F1335*2</f>
        <v>-4089.1427896508471</v>
      </c>
      <c r="H1335" s="200">
        <v>42984</v>
      </c>
    </row>
    <row r="1336" spans="1:8">
      <c r="A1336" s="83" t="s">
        <v>533</v>
      </c>
      <c r="B1336" s="194" t="s">
        <v>730</v>
      </c>
      <c r="C1336" s="194" t="s">
        <v>753</v>
      </c>
      <c r="D1336" s="194" t="s">
        <v>753</v>
      </c>
      <c r="E1336" s="194" t="s">
        <v>745</v>
      </c>
      <c r="F1336" s="195">
        <v>-2224.3772879999997</v>
      </c>
      <c r="G1336" s="194">
        <f>'Drop downs XTRA'!$F1336*2</f>
        <v>-4448.7545759999994</v>
      </c>
      <c r="H1336" s="196">
        <v>42460</v>
      </c>
    </row>
    <row r="1337" spans="1:8">
      <c r="A1337" s="82" t="s">
        <v>760</v>
      </c>
      <c r="B1337" s="197" t="s">
        <v>738</v>
      </c>
      <c r="C1337" s="197" t="s">
        <v>753</v>
      </c>
      <c r="D1337" s="197" t="s">
        <v>753</v>
      </c>
      <c r="E1337" s="197" t="s">
        <v>745</v>
      </c>
      <c r="F1337" s="199">
        <v>-8141.7769684020022</v>
      </c>
      <c r="G1337" s="197">
        <f>'Drop downs XTRA'!$F1337*2</f>
        <v>-16283.553936804004</v>
      </c>
      <c r="H1337" s="200">
        <v>42615</v>
      </c>
    </row>
    <row r="1338" spans="1:8">
      <c r="A1338" s="83" t="s">
        <v>39</v>
      </c>
      <c r="B1338" s="194" t="s">
        <v>738</v>
      </c>
      <c r="C1338" s="194" t="s">
        <v>753</v>
      </c>
      <c r="D1338" s="194" t="s">
        <v>753</v>
      </c>
      <c r="E1338" s="194" t="s">
        <v>745</v>
      </c>
      <c r="F1338" s="195">
        <v>-3111.2097975000011</v>
      </c>
      <c r="G1338" s="194">
        <f>'Drop downs XTRA'!$F1338*2</f>
        <v>-6222.4195950000021</v>
      </c>
      <c r="H1338" s="196">
        <v>42761</v>
      </c>
    </row>
    <row r="1339" spans="1:8">
      <c r="A1339" s="82" t="s">
        <v>761</v>
      </c>
      <c r="B1339" s="197" t="s">
        <v>738</v>
      </c>
      <c r="C1339" s="197" t="s">
        <v>753</v>
      </c>
      <c r="D1339" s="197" t="s">
        <v>753</v>
      </c>
      <c r="E1339" s="197" t="s">
        <v>745</v>
      </c>
      <c r="F1339" s="199">
        <v>-1468.1088</v>
      </c>
      <c r="G1339" s="197">
        <f>'Drop downs XTRA'!$F1339*2</f>
        <v>-2936.2175999999999</v>
      </c>
      <c r="H1339" s="200">
        <v>42424</v>
      </c>
    </row>
    <row r="1340" spans="1:8">
      <c r="A1340" s="83" t="s">
        <v>309</v>
      </c>
      <c r="B1340" s="194" t="s">
        <v>738</v>
      </c>
      <c r="C1340" s="194" t="s">
        <v>753</v>
      </c>
      <c r="D1340" s="194" t="s">
        <v>753</v>
      </c>
      <c r="E1340" s="194" t="s">
        <v>745</v>
      </c>
      <c r="F1340" s="195">
        <v>-1659.8855192774397</v>
      </c>
      <c r="G1340" s="194">
        <f>'Drop downs XTRA'!$F1340*2</f>
        <v>-3319.7710385548794</v>
      </c>
      <c r="H1340" s="196">
        <v>42855</v>
      </c>
    </row>
    <row r="1341" spans="1:8">
      <c r="A1341" s="82" t="s">
        <v>601</v>
      </c>
      <c r="B1341" s="197" t="s">
        <v>738</v>
      </c>
      <c r="C1341" s="197" t="s">
        <v>753</v>
      </c>
      <c r="D1341" s="197" t="s">
        <v>753</v>
      </c>
      <c r="E1341" s="197" t="s">
        <v>745</v>
      </c>
      <c r="F1341" s="199">
        <v>-840.36203999999998</v>
      </c>
      <c r="G1341" s="197">
        <f>'Drop downs XTRA'!$F1341*2</f>
        <v>-1680.72408</v>
      </c>
      <c r="H1341" s="200">
        <v>42486</v>
      </c>
    </row>
    <row r="1342" spans="1:8">
      <c r="A1342" s="83" t="s">
        <v>762</v>
      </c>
      <c r="B1342" s="194" t="s">
        <v>738</v>
      </c>
      <c r="C1342" s="194" t="s">
        <v>753</v>
      </c>
      <c r="D1342" s="194" t="s">
        <v>753</v>
      </c>
      <c r="E1342" s="194" t="s">
        <v>745</v>
      </c>
      <c r="F1342" s="195">
        <v>-951.4874880000001</v>
      </c>
      <c r="G1342" s="194">
        <f>'Drop downs XTRA'!$F1342*2</f>
        <v>-1902.9749760000002</v>
      </c>
      <c r="H1342" s="196">
        <v>42074</v>
      </c>
    </row>
    <row r="1343" spans="1:8">
      <c r="A1343" s="82" t="s">
        <v>763</v>
      </c>
      <c r="B1343" s="197" t="s">
        <v>738</v>
      </c>
      <c r="C1343" s="197" t="s">
        <v>753</v>
      </c>
      <c r="D1343" s="197" t="s">
        <v>753</v>
      </c>
      <c r="E1343" s="197" t="s">
        <v>745</v>
      </c>
      <c r="F1343" s="199">
        <v>-1233.4398073829998</v>
      </c>
      <c r="G1343" s="197">
        <f>'Drop downs XTRA'!$F1343*2</f>
        <v>-2466.8796147659996</v>
      </c>
      <c r="H1343" s="200">
        <v>42919</v>
      </c>
    </row>
    <row r="1344" spans="1:8">
      <c r="A1344" s="83" t="s">
        <v>764</v>
      </c>
      <c r="B1344" s="194" t="s">
        <v>738</v>
      </c>
      <c r="C1344" s="194" t="s">
        <v>753</v>
      </c>
      <c r="D1344" s="194" t="s">
        <v>753</v>
      </c>
      <c r="E1344" s="194" t="s">
        <v>745</v>
      </c>
      <c r="F1344" s="195">
        <v>-1511.1479604062265</v>
      </c>
      <c r="G1344" s="194">
        <f>'Drop downs XTRA'!$F1344*2</f>
        <v>-3022.295920812453</v>
      </c>
      <c r="H1344" s="196">
        <v>42001</v>
      </c>
    </row>
    <row r="1345" spans="1:8">
      <c r="A1345" s="82" t="s">
        <v>533</v>
      </c>
      <c r="B1345" s="197" t="s">
        <v>738</v>
      </c>
      <c r="C1345" s="197" t="s">
        <v>753</v>
      </c>
      <c r="D1345" s="197" t="s">
        <v>753</v>
      </c>
      <c r="E1345" s="197" t="s">
        <v>745</v>
      </c>
      <c r="F1345" s="199">
        <v>-944.11612799999989</v>
      </c>
      <c r="G1345" s="197">
        <f>'Drop downs XTRA'!$F1345*2</f>
        <v>-1888.2322559999998</v>
      </c>
      <c r="H1345" s="200">
        <v>42068</v>
      </c>
    </row>
    <row r="1346" spans="1:8">
      <c r="A1346" s="83" t="s">
        <v>760</v>
      </c>
      <c r="B1346" s="194" t="s">
        <v>748</v>
      </c>
      <c r="C1346" s="194" t="s">
        <v>753</v>
      </c>
      <c r="D1346" s="194" t="s">
        <v>753</v>
      </c>
      <c r="E1346" s="194" t="s">
        <v>745</v>
      </c>
      <c r="F1346" s="195">
        <v>-6569.5453651080024</v>
      </c>
      <c r="G1346" s="194">
        <f>'Drop downs XTRA'!$F1346*2</f>
        <v>-13139.090730216005</v>
      </c>
      <c r="H1346" s="196">
        <v>42002</v>
      </c>
    </row>
    <row r="1347" spans="1:8">
      <c r="A1347" s="82" t="s">
        <v>39</v>
      </c>
      <c r="B1347" s="197" t="s">
        <v>748</v>
      </c>
      <c r="C1347" s="197" t="s">
        <v>753</v>
      </c>
      <c r="D1347" s="197" t="s">
        <v>753</v>
      </c>
      <c r="E1347" s="197" t="s">
        <v>745</v>
      </c>
      <c r="F1347" s="199">
        <v>-3226.4397900000008</v>
      </c>
      <c r="G1347" s="197">
        <f>'Drop downs XTRA'!$F1347*2</f>
        <v>-6452.8795800000016</v>
      </c>
      <c r="H1347" s="200">
        <v>42466</v>
      </c>
    </row>
    <row r="1348" spans="1:8">
      <c r="A1348" s="83" t="s">
        <v>761</v>
      </c>
      <c r="B1348" s="194" t="s">
        <v>748</v>
      </c>
      <c r="C1348" s="194" t="s">
        <v>753</v>
      </c>
      <c r="D1348" s="194" t="s">
        <v>753</v>
      </c>
      <c r="E1348" s="194" t="s">
        <v>745</v>
      </c>
      <c r="F1348" s="195">
        <v>-1124.4795839999999</v>
      </c>
      <c r="G1348" s="194">
        <f>'Drop downs XTRA'!$F1348*2</f>
        <v>-2248.9591679999999</v>
      </c>
      <c r="H1348" s="196">
        <v>42239</v>
      </c>
    </row>
    <row r="1349" spans="1:8">
      <c r="A1349" s="82" t="s">
        <v>309</v>
      </c>
      <c r="B1349" s="197" t="s">
        <v>748</v>
      </c>
      <c r="C1349" s="197" t="s">
        <v>753</v>
      </c>
      <c r="D1349" s="197" t="s">
        <v>753</v>
      </c>
      <c r="E1349" s="197" t="s">
        <v>745</v>
      </c>
      <c r="F1349" s="199">
        <v>-1132.7302756223999</v>
      </c>
      <c r="G1349" s="197">
        <f>'Drop downs XTRA'!$F1349*2</f>
        <v>-2265.4605512447997</v>
      </c>
      <c r="H1349" s="200">
        <v>42170</v>
      </c>
    </row>
    <row r="1350" spans="1:8">
      <c r="A1350" s="83" t="s">
        <v>601</v>
      </c>
      <c r="B1350" s="194" t="s">
        <v>748</v>
      </c>
      <c r="C1350" s="194" t="s">
        <v>753</v>
      </c>
      <c r="D1350" s="194" t="s">
        <v>753</v>
      </c>
      <c r="E1350" s="194" t="s">
        <v>745</v>
      </c>
      <c r="F1350" s="195">
        <v>-672.06127275000006</v>
      </c>
      <c r="G1350" s="194">
        <f>'Drop downs XTRA'!$F1350*2</f>
        <v>-1344.1225455000001</v>
      </c>
      <c r="H1350" s="196">
        <v>42336</v>
      </c>
    </row>
    <row r="1351" spans="1:8">
      <c r="A1351" s="82" t="s">
        <v>762</v>
      </c>
      <c r="B1351" s="197" t="s">
        <v>748</v>
      </c>
      <c r="C1351" s="197" t="s">
        <v>753</v>
      </c>
      <c r="D1351" s="197" t="s">
        <v>753</v>
      </c>
      <c r="E1351" s="197" t="s">
        <v>745</v>
      </c>
      <c r="F1351" s="199">
        <v>-737.88825600000007</v>
      </c>
      <c r="G1351" s="197">
        <f>'Drop downs XTRA'!$F1351*2</f>
        <v>-1475.7765120000001</v>
      </c>
      <c r="H1351" s="200">
        <v>42964</v>
      </c>
    </row>
    <row r="1352" spans="1:8">
      <c r="A1352" s="83" t="s">
        <v>763</v>
      </c>
      <c r="B1352" s="194" t="s">
        <v>748</v>
      </c>
      <c r="C1352" s="194" t="s">
        <v>753</v>
      </c>
      <c r="D1352" s="194" t="s">
        <v>753</v>
      </c>
      <c r="E1352" s="194" t="s">
        <v>745</v>
      </c>
      <c r="F1352" s="195">
        <v>-1853.1807989760002</v>
      </c>
      <c r="G1352" s="194">
        <f>'Drop downs XTRA'!$F1352*2</f>
        <v>-3706.3615979520005</v>
      </c>
      <c r="H1352" s="196">
        <v>42573</v>
      </c>
    </row>
    <row r="1353" spans="1:8">
      <c r="A1353" s="82" t="s">
        <v>764</v>
      </c>
      <c r="B1353" s="197" t="s">
        <v>748</v>
      </c>
      <c r="C1353" s="197" t="s">
        <v>753</v>
      </c>
      <c r="D1353" s="197" t="s">
        <v>753</v>
      </c>
      <c r="E1353" s="197" t="s">
        <v>745</v>
      </c>
      <c r="F1353" s="199">
        <v>-931.75322429139169</v>
      </c>
      <c r="G1353" s="197">
        <f>'Drop downs XTRA'!$F1353*2</f>
        <v>-1863.5064485827834</v>
      </c>
      <c r="H1353" s="200">
        <v>42120</v>
      </c>
    </row>
    <row r="1354" spans="1:8">
      <c r="A1354" s="83" t="s">
        <v>533</v>
      </c>
      <c r="B1354" s="194" t="s">
        <v>748</v>
      </c>
      <c r="C1354" s="194" t="s">
        <v>753</v>
      </c>
      <c r="D1354" s="194" t="s">
        <v>753</v>
      </c>
      <c r="E1354" s="194" t="s">
        <v>745</v>
      </c>
      <c r="F1354" s="195">
        <v>-1608.6356999999998</v>
      </c>
      <c r="G1354" s="194">
        <f>'Drop downs XTRA'!$F1354*2</f>
        <v>-3217.2713999999996</v>
      </c>
      <c r="H1354" s="196">
        <v>42811</v>
      </c>
    </row>
    <row r="1355" spans="1:8">
      <c r="A1355" s="82" t="s">
        <v>760</v>
      </c>
      <c r="B1355" s="197" t="s">
        <v>744</v>
      </c>
      <c r="C1355" s="197" t="s">
        <v>753</v>
      </c>
      <c r="D1355" s="197" t="s">
        <v>753</v>
      </c>
      <c r="E1355" s="197" t="s">
        <v>745</v>
      </c>
      <c r="F1355" s="199">
        <v>-5932.8698405130017</v>
      </c>
      <c r="G1355" s="197">
        <f>'Drop downs XTRA'!$F1355*2</f>
        <v>-11865.739681026003</v>
      </c>
      <c r="H1355" s="200">
        <v>42132</v>
      </c>
    </row>
    <row r="1356" spans="1:8">
      <c r="A1356" s="83" t="s">
        <v>39</v>
      </c>
      <c r="B1356" s="194" t="s">
        <v>744</v>
      </c>
      <c r="C1356" s="194" t="s">
        <v>753</v>
      </c>
      <c r="D1356" s="194" t="s">
        <v>753</v>
      </c>
      <c r="E1356" s="194" t="s">
        <v>745</v>
      </c>
      <c r="F1356" s="195">
        <v>-1843.6798800000006</v>
      </c>
      <c r="G1356" s="194">
        <f>'Drop downs XTRA'!$F1356*2</f>
        <v>-3687.3597600000012</v>
      </c>
      <c r="H1356" s="196">
        <v>42381</v>
      </c>
    </row>
    <row r="1357" spans="1:8">
      <c r="A1357" s="82" t="s">
        <v>761</v>
      </c>
      <c r="B1357" s="197" t="s">
        <v>744</v>
      </c>
      <c r="C1357" s="197" t="s">
        <v>753</v>
      </c>
      <c r="D1357" s="197" t="s">
        <v>753</v>
      </c>
      <c r="E1357" s="197" t="s">
        <v>745</v>
      </c>
      <c r="F1357" s="199">
        <v>-947.38895999999988</v>
      </c>
      <c r="G1357" s="197">
        <f>'Drop downs XTRA'!$F1357*2</f>
        <v>-1894.7779199999998</v>
      </c>
      <c r="H1357" s="200">
        <v>42837</v>
      </c>
    </row>
    <row r="1358" spans="1:8">
      <c r="A1358" s="83" t="s">
        <v>309</v>
      </c>
      <c r="B1358" s="194" t="s">
        <v>744</v>
      </c>
      <c r="C1358" s="194" t="s">
        <v>753</v>
      </c>
      <c r="D1358" s="194" t="s">
        <v>753</v>
      </c>
      <c r="E1358" s="194" t="s">
        <v>745</v>
      </c>
      <c r="F1358" s="195">
        <v>-1405.7473164134399</v>
      </c>
      <c r="G1358" s="194">
        <f>'Drop downs XTRA'!$F1358*2</f>
        <v>-2811.4946328268798</v>
      </c>
      <c r="H1358" s="196">
        <v>42259</v>
      </c>
    </row>
    <row r="1359" spans="1:8">
      <c r="A1359" s="82" t="s">
        <v>601</v>
      </c>
      <c r="B1359" s="197" t="s">
        <v>744</v>
      </c>
      <c r="C1359" s="197" t="s">
        <v>753</v>
      </c>
      <c r="D1359" s="197" t="s">
        <v>753</v>
      </c>
      <c r="E1359" s="197" t="s">
        <v>745</v>
      </c>
      <c r="F1359" s="199">
        <v>-957.06801450000012</v>
      </c>
      <c r="G1359" s="197">
        <f>'Drop downs XTRA'!$F1359*2</f>
        <v>-1914.1360290000002</v>
      </c>
      <c r="H1359" s="200">
        <v>42942</v>
      </c>
    </row>
    <row r="1360" spans="1:8">
      <c r="A1360" s="83" t="s">
        <v>762</v>
      </c>
      <c r="B1360" s="194" t="s">
        <v>744</v>
      </c>
      <c r="C1360" s="194" t="s">
        <v>753</v>
      </c>
      <c r="D1360" s="194" t="s">
        <v>753</v>
      </c>
      <c r="E1360" s="194" t="s">
        <v>745</v>
      </c>
      <c r="F1360" s="195">
        <v>-1186.5853439999998</v>
      </c>
      <c r="G1360" s="194">
        <f>'Drop downs XTRA'!$F1360*2</f>
        <v>-2373.1706879999997</v>
      </c>
      <c r="H1360" s="196">
        <v>42043</v>
      </c>
    </row>
    <row r="1361" spans="1:8">
      <c r="A1361" s="82" t="s">
        <v>763</v>
      </c>
      <c r="B1361" s="197" t="s">
        <v>744</v>
      </c>
      <c r="C1361" s="197" t="s">
        <v>753</v>
      </c>
      <c r="D1361" s="197" t="s">
        <v>753</v>
      </c>
      <c r="E1361" s="197" t="s">
        <v>745</v>
      </c>
      <c r="F1361" s="199">
        <v>-959.66952681599992</v>
      </c>
      <c r="G1361" s="197">
        <f>'Drop downs XTRA'!$F1361*2</f>
        <v>-1919.3390536319998</v>
      </c>
      <c r="H1361" s="200">
        <v>42428</v>
      </c>
    </row>
    <row r="1362" spans="1:8">
      <c r="A1362" s="83" t="s">
        <v>764</v>
      </c>
      <c r="B1362" s="194" t="s">
        <v>744</v>
      </c>
      <c r="C1362" s="194" t="s">
        <v>753</v>
      </c>
      <c r="D1362" s="194" t="s">
        <v>753</v>
      </c>
      <c r="E1362" s="194" t="s">
        <v>745</v>
      </c>
      <c r="F1362" s="195">
        <v>-917.80973413914364</v>
      </c>
      <c r="G1362" s="194">
        <f>'Drop downs XTRA'!$F1362*2</f>
        <v>-1835.6194682782873</v>
      </c>
      <c r="H1362" s="196">
        <v>42473</v>
      </c>
    </row>
    <row r="1363" spans="1:8">
      <c r="A1363" s="82" t="s">
        <v>533</v>
      </c>
      <c r="B1363" s="197" t="s">
        <v>744</v>
      </c>
      <c r="C1363" s="197" t="s">
        <v>753</v>
      </c>
      <c r="D1363" s="197" t="s">
        <v>753</v>
      </c>
      <c r="E1363" s="197" t="s">
        <v>745</v>
      </c>
      <c r="F1363" s="199">
        <v>-1052.0696339999997</v>
      </c>
      <c r="G1363" s="197">
        <f>'Drop downs XTRA'!$F1363*2</f>
        <v>-2104.1392679999994</v>
      </c>
      <c r="H1363" s="200">
        <v>42029</v>
      </c>
    </row>
    <row r="1364" spans="1:8">
      <c r="A1364" s="83" t="s">
        <v>729</v>
      </c>
      <c r="B1364" s="194" t="s">
        <v>730</v>
      </c>
      <c r="C1364" s="194" t="s">
        <v>731</v>
      </c>
      <c r="D1364" s="194" t="s">
        <v>732</v>
      </c>
      <c r="E1364" s="194" t="s">
        <v>28</v>
      </c>
      <c r="F1364" s="195">
        <v>30000</v>
      </c>
      <c r="G1364" s="194">
        <f>'Drop downs XTRA'!$F1364*2</f>
        <v>60000</v>
      </c>
      <c r="H1364" s="196">
        <v>42642</v>
      </c>
    </row>
    <row r="1365" spans="1:8">
      <c r="A1365" s="82" t="s">
        <v>735</v>
      </c>
      <c r="B1365" s="197" t="s">
        <v>730</v>
      </c>
      <c r="C1365" s="197" t="s">
        <v>504</v>
      </c>
      <c r="D1365" s="197" t="s">
        <v>739</v>
      </c>
      <c r="E1365" s="197" t="s">
        <v>28</v>
      </c>
      <c r="F1365" s="199">
        <v>16000</v>
      </c>
      <c r="G1365" s="197">
        <f>'Drop downs XTRA'!$F1365*2</f>
        <v>32000</v>
      </c>
      <c r="H1365" s="200">
        <v>42953</v>
      </c>
    </row>
    <row r="1366" spans="1:8">
      <c r="A1366" s="83" t="s">
        <v>741</v>
      </c>
      <c r="B1366" s="194" t="s">
        <v>730</v>
      </c>
      <c r="C1366" s="194" t="s">
        <v>504</v>
      </c>
      <c r="D1366" s="194" t="s">
        <v>739</v>
      </c>
      <c r="E1366" s="194" t="s">
        <v>28</v>
      </c>
      <c r="F1366" s="195">
        <v>20000</v>
      </c>
      <c r="G1366" s="194">
        <f>'Drop downs XTRA'!$F1366*2</f>
        <v>40000</v>
      </c>
      <c r="H1366" s="196">
        <v>42721</v>
      </c>
    </row>
    <row r="1367" spans="1:8">
      <c r="A1367" s="82" t="s">
        <v>746</v>
      </c>
      <c r="B1367" s="197" t="s">
        <v>730</v>
      </c>
      <c r="C1367" s="197" t="s">
        <v>734</v>
      </c>
      <c r="D1367" s="197" t="s">
        <v>494</v>
      </c>
      <c r="E1367" s="197" t="s">
        <v>28</v>
      </c>
      <c r="F1367" s="199">
        <v>22000</v>
      </c>
      <c r="G1367" s="197">
        <f>'Drop downs XTRA'!$F1367*2</f>
        <v>44000</v>
      </c>
      <c r="H1367" s="200">
        <v>42220</v>
      </c>
    </row>
    <row r="1368" spans="1:8">
      <c r="A1368" s="83" t="s">
        <v>729</v>
      </c>
      <c r="B1368" s="194" t="s">
        <v>738</v>
      </c>
      <c r="C1368" s="194" t="s">
        <v>731</v>
      </c>
      <c r="D1368" s="194" t="s">
        <v>739</v>
      </c>
      <c r="E1368" s="194" t="s">
        <v>28</v>
      </c>
      <c r="F1368" s="195">
        <v>26000</v>
      </c>
      <c r="G1368" s="194">
        <f>'Drop downs XTRA'!$F1368*2</f>
        <v>52000</v>
      </c>
      <c r="H1368" s="196">
        <v>42901</v>
      </c>
    </row>
    <row r="1369" spans="1:8">
      <c r="A1369" s="82" t="s">
        <v>735</v>
      </c>
      <c r="B1369" s="197" t="s">
        <v>738</v>
      </c>
      <c r="C1369" s="197" t="s">
        <v>731</v>
      </c>
      <c r="D1369" s="197" t="s">
        <v>732</v>
      </c>
      <c r="E1369" s="197" t="s">
        <v>28</v>
      </c>
      <c r="F1369" s="199">
        <v>10000</v>
      </c>
      <c r="G1369" s="197">
        <f>'Drop downs XTRA'!$F1369*2</f>
        <v>20000</v>
      </c>
      <c r="H1369" s="200">
        <v>42455</v>
      </c>
    </row>
    <row r="1370" spans="1:8">
      <c r="A1370" s="83" t="s">
        <v>741</v>
      </c>
      <c r="B1370" s="194" t="s">
        <v>738</v>
      </c>
      <c r="C1370" s="194" t="s">
        <v>734</v>
      </c>
      <c r="D1370" s="194" t="s">
        <v>749</v>
      </c>
      <c r="E1370" s="194" t="s">
        <v>28</v>
      </c>
      <c r="F1370" s="195">
        <v>16000</v>
      </c>
      <c r="G1370" s="194">
        <f>'Drop downs XTRA'!$F1370*2</f>
        <v>32000</v>
      </c>
      <c r="H1370" s="196">
        <v>42591</v>
      </c>
    </row>
    <row r="1371" spans="1:8">
      <c r="A1371" s="82" t="s">
        <v>746</v>
      </c>
      <c r="B1371" s="197" t="s">
        <v>738</v>
      </c>
      <c r="C1371" s="197" t="s">
        <v>734</v>
      </c>
      <c r="D1371" s="197" t="s">
        <v>751</v>
      </c>
      <c r="E1371" s="197" t="s">
        <v>28</v>
      </c>
      <c r="F1371" s="199">
        <v>19000</v>
      </c>
      <c r="G1371" s="197">
        <f>'Drop downs XTRA'!$F1371*2</f>
        <v>38000</v>
      </c>
      <c r="H1371" s="200">
        <v>42053</v>
      </c>
    </row>
    <row r="1372" spans="1:8">
      <c r="A1372" s="83" t="s">
        <v>729</v>
      </c>
      <c r="B1372" s="194" t="s">
        <v>744</v>
      </c>
      <c r="C1372" s="194" t="s">
        <v>504</v>
      </c>
      <c r="D1372" s="194" t="s">
        <v>732</v>
      </c>
      <c r="E1372" s="194" t="s">
        <v>28</v>
      </c>
      <c r="F1372" s="195">
        <v>28000</v>
      </c>
      <c r="G1372" s="194">
        <f>'Drop downs XTRA'!$F1372*2</f>
        <v>56000</v>
      </c>
      <c r="H1372" s="196">
        <v>42891</v>
      </c>
    </row>
    <row r="1373" spans="1:8">
      <c r="A1373" s="82" t="s">
        <v>735</v>
      </c>
      <c r="B1373" s="197" t="s">
        <v>744</v>
      </c>
      <c r="C1373" s="197" t="s">
        <v>504</v>
      </c>
      <c r="D1373" s="197" t="s">
        <v>751</v>
      </c>
      <c r="E1373" s="197" t="s">
        <v>28</v>
      </c>
      <c r="F1373" s="199">
        <v>12000</v>
      </c>
      <c r="G1373" s="197">
        <f>'Drop downs XTRA'!$F1373*2</f>
        <v>24000</v>
      </c>
      <c r="H1373" s="200">
        <v>42426</v>
      </c>
    </row>
    <row r="1374" spans="1:8">
      <c r="A1374" s="83" t="s">
        <v>741</v>
      </c>
      <c r="B1374" s="194" t="s">
        <v>744</v>
      </c>
      <c r="C1374" s="194" t="s">
        <v>734</v>
      </c>
      <c r="D1374" s="194" t="s">
        <v>749</v>
      </c>
      <c r="E1374" s="194" t="s">
        <v>28</v>
      </c>
      <c r="F1374" s="195">
        <v>18000</v>
      </c>
      <c r="G1374" s="194">
        <f>'Drop downs XTRA'!$F1374*2</f>
        <v>36000</v>
      </c>
      <c r="H1374" s="196">
        <v>42199</v>
      </c>
    </row>
    <row r="1375" spans="1:8">
      <c r="A1375" s="82" t="s">
        <v>746</v>
      </c>
      <c r="B1375" s="197" t="s">
        <v>744</v>
      </c>
      <c r="C1375" s="197" t="s">
        <v>743</v>
      </c>
      <c r="D1375" s="197" t="s">
        <v>752</v>
      </c>
      <c r="E1375" s="197" t="s">
        <v>28</v>
      </c>
      <c r="F1375" s="199">
        <v>21000</v>
      </c>
      <c r="G1375" s="197">
        <f>'Drop downs XTRA'!$F1375*2</f>
        <v>42000</v>
      </c>
      <c r="H1375" s="200">
        <v>42040</v>
      </c>
    </row>
    <row r="1376" spans="1:8">
      <c r="A1376" s="83" t="s">
        <v>729</v>
      </c>
      <c r="B1376" s="194" t="s">
        <v>748</v>
      </c>
      <c r="C1376" s="194" t="s">
        <v>502</v>
      </c>
      <c r="D1376" s="194" t="s">
        <v>739</v>
      </c>
      <c r="E1376" s="194" t="s">
        <v>28</v>
      </c>
      <c r="F1376" s="195">
        <v>31000</v>
      </c>
      <c r="G1376" s="194">
        <f>'Drop downs XTRA'!$F1376*2</f>
        <v>62000</v>
      </c>
      <c r="H1376" s="196">
        <v>42053</v>
      </c>
    </row>
    <row r="1377" spans="1:8">
      <c r="A1377" s="82" t="s">
        <v>735</v>
      </c>
      <c r="B1377" s="197" t="s">
        <v>748</v>
      </c>
      <c r="C1377" s="197" t="s">
        <v>734</v>
      </c>
      <c r="D1377" s="197" t="s">
        <v>752</v>
      </c>
      <c r="E1377" s="197" t="s">
        <v>28</v>
      </c>
      <c r="F1377" s="199">
        <v>15000</v>
      </c>
      <c r="G1377" s="197">
        <f>'Drop downs XTRA'!$F1377*2</f>
        <v>30000</v>
      </c>
      <c r="H1377" s="200">
        <v>42300</v>
      </c>
    </row>
    <row r="1378" spans="1:8">
      <c r="A1378" s="83" t="s">
        <v>741</v>
      </c>
      <c r="B1378" s="194" t="s">
        <v>748</v>
      </c>
      <c r="C1378" s="194" t="s">
        <v>731</v>
      </c>
      <c r="D1378" s="194" t="s">
        <v>752</v>
      </c>
      <c r="E1378" s="194" t="s">
        <v>28</v>
      </c>
      <c r="F1378" s="195">
        <v>21000</v>
      </c>
      <c r="G1378" s="194">
        <f>'Drop downs XTRA'!$F1378*2</f>
        <v>42000</v>
      </c>
      <c r="H1378" s="196">
        <v>42752</v>
      </c>
    </row>
    <row r="1379" spans="1:8">
      <c r="A1379" s="82" t="s">
        <v>746</v>
      </c>
      <c r="B1379" s="197" t="s">
        <v>748</v>
      </c>
      <c r="C1379" s="197" t="s">
        <v>743</v>
      </c>
      <c r="D1379" s="197" t="s">
        <v>752</v>
      </c>
      <c r="E1379" s="197" t="s">
        <v>28</v>
      </c>
      <c r="F1379" s="199">
        <v>24000</v>
      </c>
      <c r="G1379" s="197">
        <f>'Drop downs XTRA'!$F1379*2</f>
        <v>48000</v>
      </c>
      <c r="H1379" s="200">
        <v>42448</v>
      </c>
    </row>
    <row r="1380" spans="1:8">
      <c r="A1380" s="83" t="s">
        <v>729</v>
      </c>
      <c r="B1380" s="194" t="s">
        <v>738</v>
      </c>
      <c r="C1380" s="194" t="s">
        <v>750</v>
      </c>
      <c r="D1380" s="194" t="s">
        <v>752</v>
      </c>
      <c r="E1380" s="194" t="s">
        <v>28</v>
      </c>
      <c r="F1380" s="195">
        <v>25000</v>
      </c>
      <c r="G1380" s="194">
        <f>'Drop downs XTRA'!$F1380*2</f>
        <v>50000</v>
      </c>
      <c r="H1380" s="196">
        <v>42696</v>
      </c>
    </row>
    <row r="1381" spans="1:8">
      <c r="A1381" s="82" t="s">
        <v>735</v>
      </c>
      <c r="B1381" s="197" t="s">
        <v>738</v>
      </c>
      <c r="C1381" s="197" t="s">
        <v>504</v>
      </c>
      <c r="D1381" s="197" t="s">
        <v>752</v>
      </c>
      <c r="E1381" s="197" t="s">
        <v>28</v>
      </c>
      <c r="F1381" s="199">
        <v>9000</v>
      </c>
      <c r="G1381" s="197">
        <f>'Drop downs XTRA'!$F1381*2</f>
        <v>18000</v>
      </c>
      <c r="H1381" s="200">
        <v>42992</v>
      </c>
    </row>
    <row r="1382" spans="1:8">
      <c r="A1382" s="83" t="s">
        <v>741</v>
      </c>
      <c r="B1382" s="194" t="s">
        <v>738</v>
      </c>
      <c r="C1382" s="194" t="s">
        <v>743</v>
      </c>
      <c r="D1382" s="194" t="s">
        <v>751</v>
      </c>
      <c r="E1382" s="194" t="s">
        <v>28</v>
      </c>
      <c r="F1382" s="195">
        <v>15000</v>
      </c>
      <c r="G1382" s="194">
        <f>'Drop downs XTRA'!$F1382*2</f>
        <v>30000</v>
      </c>
      <c r="H1382" s="196">
        <v>42650</v>
      </c>
    </row>
    <row r="1383" spans="1:8">
      <c r="A1383" s="82" t="s">
        <v>746</v>
      </c>
      <c r="B1383" s="197" t="s">
        <v>738</v>
      </c>
      <c r="C1383" s="197" t="s">
        <v>743</v>
      </c>
      <c r="D1383" s="197" t="s">
        <v>732</v>
      </c>
      <c r="E1383" s="197" t="s">
        <v>28</v>
      </c>
      <c r="F1383" s="199">
        <v>18000</v>
      </c>
      <c r="G1383" s="197">
        <f>'Drop downs XTRA'!$F1383*2</f>
        <v>36000</v>
      </c>
      <c r="H1383" s="200">
        <v>42266</v>
      </c>
    </row>
    <row r="1384" spans="1:8">
      <c r="A1384" s="83" t="s">
        <v>756</v>
      </c>
      <c r="B1384" s="194" t="s">
        <v>730</v>
      </c>
      <c r="C1384" s="194" t="s">
        <v>504</v>
      </c>
      <c r="D1384" s="194" t="s">
        <v>749</v>
      </c>
      <c r="E1384" s="194" t="s">
        <v>740</v>
      </c>
      <c r="F1384" s="195">
        <v>-11000</v>
      </c>
      <c r="G1384" s="194">
        <f>'Drop downs XTRA'!$F1384*2</f>
        <v>-22000</v>
      </c>
      <c r="H1384" s="196">
        <v>42608</v>
      </c>
    </row>
    <row r="1385" spans="1:8">
      <c r="A1385" s="82" t="s">
        <v>757</v>
      </c>
      <c r="B1385" s="197" t="s">
        <v>730</v>
      </c>
      <c r="C1385" s="197" t="s">
        <v>734</v>
      </c>
      <c r="D1385" s="197" t="s">
        <v>749</v>
      </c>
      <c r="E1385" s="197" t="s">
        <v>740</v>
      </c>
      <c r="F1385" s="199">
        <v>-3000</v>
      </c>
      <c r="G1385" s="197">
        <f>'Drop downs XTRA'!$F1385*2</f>
        <v>-6000</v>
      </c>
      <c r="H1385" s="200">
        <v>42640</v>
      </c>
    </row>
    <row r="1386" spans="1:8">
      <c r="A1386" s="83" t="s">
        <v>758</v>
      </c>
      <c r="B1386" s="194" t="s">
        <v>730</v>
      </c>
      <c r="C1386" s="194" t="s">
        <v>750</v>
      </c>
      <c r="D1386" s="194" t="s">
        <v>749</v>
      </c>
      <c r="E1386" s="194" t="s">
        <v>740</v>
      </c>
      <c r="F1386" s="195">
        <v>-6000</v>
      </c>
      <c r="G1386" s="194">
        <f>'Drop downs XTRA'!$F1386*2</f>
        <v>-12000</v>
      </c>
      <c r="H1386" s="196">
        <v>42765</v>
      </c>
    </row>
    <row r="1387" spans="1:8">
      <c r="A1387" s="82" t="s">
        <v>759</v>
      </c>
      <c r="B1387" s="197" t="s">
        <v>730</v>
      </c>
      <c r="C1387" s="197" t="s">
        <v>743</v>
      </c>
      <c r="D1387" s="197" t="s">
        <v>751</v>
      </c>
      <c r="E1387" s="197" t="s">
        <v>740</v>
      </c>
      <c r="F1387" s="199">
        <v>-3000</v>
      </c>
      <c r="G1387" s="197">
        <f>'Drop downs XTRA'!$F1387*2</f>
        <v>-6000</v>
      </c>
      <c r="H1387" s="200">
        <v>42407</v>
      </c>
    </row>
    <row r="1388" spans="1:8">
      <c r="A1388" s="83" t="s">
        <v>756</v>
      </c>
      <c r="B1388" s="194" t="s">
        <v>738</v>
      </c>
      <c r="C1388" s="194" t="s">
        <v>743</v>
      </c>
      <c r="D1388" s="194" t="s">
        <v>751</v>
      </c>
      <c r="E1388" s="194" t="s">
        <v>740</v>
      </c>
      <c r="F1388" s="195">
        <v>-15000</v>
      </c>
      <c r="G1388" s="194">
        <f>'Drop downs XTRA'!$F1388*2</f>
        <v>-30000</v>
      </c>
      <c r="H1388" s="196">
        <v>42461</v>
      </c>
    </row>
    <row r="1389" spans="1:8">
      <c r="A1389" s="82" t="s">
        <v>757</v>
      </c>
      <c r="B1389" s="197" t="s">
        <v>738</v>
      </c>
      <c r="C1389" s="197" t="s">
        <v>750</v>
      </c>
      <c r="D1389" s="197" t="s">
        <v>732</v>
      </c>
      <c r="E1389" s="197" t="s">
        <v>740</v>
      </c>
      <c r="F1389" s="199">
        <v>-7000</v>
      </c>
      <c r="G1389" s="197">
        <f>'Drop downs XTRA'!$F1389*2</f>
        <v>-14000</v>
      </c>
      <c r="H1389" s="200">
        <v>42074</v>
      </c>
    </row>
    <row r="1390" spans="1:8">
      <c r="A1390" s="83" t="s">
        <v>758</v>
      </c>
      <c r="B1390" s="194" t="s">
        <v>738</v>
      </c>
      <c r="C1390" s="194" t="s">
        <v>731</v>
      </c>
      <c r="D1390" s="194" t="s">
        <v>494</v>
      </c>
      <c r="E1390" s="194" t="s">
        <v>740</v>
      </c>
      <c r="F1390" s="195">
        <v>-10000</v>
      </c>
      <c r="G1390" s="194">
        <f>'Drop downs XTRA'!$F1390*2</f>
        <v>-20000</v>
      </c>
      <c r="H1390" s="196">
        <v>42267</v>
      </c>
    </row>
    <row r="1391" spans="1:8">
      <c r="A1391" s="82" t="s">
        <v>759</v>
      </c>
      <c r="B1391" s="197" t="s">
        <v>738</v>
      </c>
      <c r="C1391" s="197" t="s">
        <v>743</v>
      </c>
      <c r="D1391" s="197" t="s">
        <v>751</v>
      </c>
      <c r="E1391" s="197" t="s">
        <v>740</v>
      </c>
      <c r="F1391" s="199">
        <v>-7000</v>
      </c>
      <c r="G1391" s="197">
        <f>'Drop downs XTRA'!$F1391*2</f>
        <v>-14000</v>
      </c>
      <c r="H1391" s="200">
        <v>42549</v>
      </c>
    </row>
    <row r="1392" spans="1:8">
      <c r="A1392" s="83" t="s">
        <v>756</v>
      </c>
      <c r="B1392" s="194" t="s">
        <v>748</v>
      </c>
      <c r="C1392" s="194" t="s">
        <v>743</v>
      </c>
      <c r="D1392" s="194" t="s">
        <v>739</v>
      </c>
      <c r="E1392" s="194" t="s">
        <v>740</v>
      </c>
      <c r="F1392" s="195">
        <v>-13000</v>
      </c>
      <c r="G1392" s="194">
        <f>'Drop downs XTRA'!$F1392*2</f>
        <v>-26000</v>
      </c>
      <c r="H1392" s="196">
        <v>42433</v>
      </c>
    </row>
    <row r="1393" spans="1:8">
      <c r="A1393" s="82" t="s">
        <v>757</v>
      </c>
      <c r="B1393" s="197" t="s">
        <v>748</v>
      </c>
      <c r="C1393" s="197" t="s">
        <v>734</v>
      </c>
      <c r="D1393" s="197" t="s">
        <v>752</v>
      </c>
      <c r="E1393" s="197" t="s">
        <v>740</v>
      </c>
      <c r="F1393" s="199">
        <v>-5000</v>
      </c>
      <c r="G1393" s="197">
        <f>'Drop downs XTRA'!$F1393*2</f>
        <v>-10000</v>
      </c>
      <c r="H1393" s="200">
        <v>42911</v>
      </c>
    </row>
    <row r="1394" spans="1:8">
      <c r="A1394" s="83" t="s">
        <v>758</v>
      </c>
      <c r="B1394" s="194" t="s">
        <v>748</v>
      </c>
      <c r="C1394" s="194" t="s">
        <v>504</v>
      </c>
      <c r="D1394" s="194" t="s">
        <v>494</v>
      </c>
      <c r="E1394" s="194" t="s">
        <v>740</v>
      </c>
      <c r="F1394" s="195">
        <v>-8000</v>
      </c>
      <c r="G1394" s="194">
        <f>'Drop downs XTRA'!$F1394*2</f>
        <v>-16000</v>
      </c>
      <c r="H1394" s="196">
        <v>42201</v>
      </c>
    </row>
    <row r="1395" spans="1:8">
      <c r="A1395" s="82" t="s">
        <v>759</v>
      </c>
      <c r="B1395" s="197" t="s">
        <v>748</v>
      </c>
      <c r="C1395" s="197" t="s">
        <v>731</v>
      </c>
      <c r="D1395" s="197" t="s">
        <v>739</v>
      </c>
      <c r="E1395" s="197" t="s">
        <v>740</v>
      </c>
      <c r="F1395" s="199">
        <v>-5000</v>
      </c>
      <c r="G1395" s="197">
        <f>'Drop downs XTRA'!$F1395*2</f>
        <v>-10000</v>
      </c>
      <c r="H1395" s="200">
        <v>42038</v>
      </c>
    </row>
    <row r="1396" spans="1:8">
      <c r="A1396" s="83" t="s">
        <v>756</v>
      </c>
      <c r="B1396" s="194" t="s">
        <v>744</v>
      </c>
      <c r="C1396" s="194" t="s">
        <v>731</v>
      </c>
      <c r="D1396" s="194" t="s">
        <v>752</v>
      </c>
      <c r="E1396" s="194" t="s">
        <v>740</v>
      </c>
      <c r="F1396" s="195">
        <v>-10000</v>
      </c>
      <c r="G1396" s="194">
        <f>'Drop downs XTRA'!$F1396*2</f>
        <v>-20000</v>
      </c>
      <c r="H1396" s="196">
        <v>42072</v>
      </c>
    </row>
    <row r="1397" spans="1:8">
      <c r="A1397" s="82" t="s">
        <v>757</v>
      </c>
      <c r="B1397" s="197" t="s">
        <v>744</v>
      </c>
      <c r="C1397" s="197" t="s">
        <v>502</v>
      </c>
      <c r="D1397" s="197" t="s">
        <v>732</v>
      </c>
      <c r="E1397" s="197" t="s">
        <v>740</v>
      </c>
      <c r="F1397" s="199">
        <v>-2000</v>
      </c>
      <c r="G1397" s="197">
        <f>'Drop downs XTRA'!$F1397*2</f>
        <v>-4000</v>
      </c>
      <c r="H1397" s="200">
        <v>42532</v>
      </c>
    </row>
    <row r="1398" spans="1:8">
      <c r="A1398" s="83" t="s">
        <v>758</v>
      </c>
      <c r="B1398" s="194" t="s">
        <v>744</v>
      </c>
      <c r="C1398" s="194" t="s">
        <v>743</v>
      </c>
      <c r="D1398" s="194" t="s">
        <v>732</v>
      </c>
      <c r="E1398" s="194" t="s">
        <v>740</v>
      </c>
      <c r="F1398" s="195">
        <v>-5000</v>
      </c>
      <c r="G1398" s="194">
        <f>'Drop downs XTRA'!$F1398*2</f>
        <v>-10000</v>
      </c>
      <c r="H1398" s="196">
        <v>42185</v>
      </c>
    </row>
    <row r="1399" spans="1:8">
      <c r="A1399" s="82" t="s">
        <v>759</v>
      </c>
      <c r="B1399" s="197" t="s">
        <v>744</v>
      </c>
      <c r="C1399" s="197" t="s">
        <v>731</v>
      </c>
      <c r="D1399" s="197" t="s">
        <v>752</v>
      </c>
      <c r="E1399" s="197" t="s">
        <v>740</v>
      </c>
      <c r="F1399" s="199">
        <v>-2000</v>
      </c>
      <c r="G1399" s="197">
        <f>'Drop downs XTRA'!$F1399*2</f>
        <v>-4000</v>
      </c>
      <c r="H1399" s="200">
        <v>42000</v>
      </c>
    </row>
    <row r="1400" spans="1:8">
      <c r="A1400" s="83" t="s">
        <v>756</v>
      </c>
      <c r="B1400" s="194" t="s">
        <v>738</v>
      </c>
      <c r="C1400" s="194" t="s">
        <v>504</v>
      </c>
      <c r="D1400" s="194" t="s">
        <v>494</v>
      </c>
      <c r="E1400" s="194" t="s">
        <v>740</v>
      </c>
      <c r="F1400" s="195">
        <v>-16000</v>
      </c>
      <c r="G1400" s="194">
        <f>'Drop downs XTRA'!$F1400*2</f>
        <v>-32000</v>
      </c>
      <c r="H1400" s="196">
        <v>42246</v>
      </c>
    </row>
    <row r="1401" spans="1:8">
      <c r="A1401" s="82" t="s">
        <v>757</v>
      </c>
      <c r="B1401" s="197" t="s">
        <v>738</v>
      </c>
      <c r="C1401" s="197" t="s">
        <v>502</v>
      </c>
      <c r="D1401" s="197" t="s">
        <v>749</v>
      </c>
      <c r="E1401" s="197" t="s">
        <v>740</v>
      </c>
      <c r="F1401" s="199">
        <v>-8000</v>
      </c>
      <c r="G1401" s="197">
        <f>'Drop downs XTRA'!$F1401*2</f>
        <v>-16000</v>
      </c>
      <c r="H1401" s="200">
        <v>42312</v>
      </c>
    </row>
    <row r="1402" spans="1:8">
      <c r="A1402" s="83" t="s">
        <v>758</v>
      </c>
      <c r="B1402" s="194" t="s">
        <v>738</v>
      </c>
      <c r="C1402" s="194" t="s">
        <v>743</v>
      </c>
      <c r="D1402" s="194" t="s">
        <v>739</v>
      </c>
      <c r="E1402" s="194" t="s">
        <v>740</v>
      </c>
      <c r="F1402" s="195">
        <v>-11000</v>
      </c>
      <c r="G1402" s="194">
        <f>'Drop downs XTRA'!$F1402*2</f>
        <v>-22000</v>
      </c>
      <c r="H1402" s="196">
        <v>42708</v>
      </c>
    </row>
    <row r="1403" spans="1:8">
      <c r="A1403" s="82" t="s">
        <v>759</v>
      </c>
      <c r="B1403" s="197" t="s">
        <v>738</v>
      </c>
      <c r="C1403" s="197" t="s">
        <v>750</v>
      </c>
      <c r="D1403" s="197" t="s">
        <v>749</v>
      </c>
      <c r="E1403" s="197" t="s">
        <v>740</v>
      </c>
      <c r="F1403" s="199">
        <v>-8000</v>
      </c>
      <c r="G1403" s="197">
        <f>'Drop downs XTRA'!$F1403*2</f>
        <v>-16000</v>
      </c>
      <c r="H1403" s="200">
        <v>42796</v>
      </c>
    </row>
    <row r="1404" spans="1:8">
      <c r="A1404" s="83" t="s">
        <v>760</v>
      </c>
      <c r="B1404" s="194" t="s">
        <v>738</v>
      </c>
      <c r="C1404" s="194" t="s">
        <v>753</v>
      </c>
      <c r="D1404" s="194" t="s">
        <v>753</v>
      </c>
      <c r="E1404" s="194" t="s">
        <v>745</v>
      </c>
      <c r="F1404" s="195">
        <v>-11000</v>
      </c>
      <c r="G1404" s="194">
        <f>'Drop downs XTRA'!$F1404*2</f>
        <v>-22000</v>
      </c>
      <c r="H1404" s="196">
        <v>42463</v>
      </c>
    </row>
    <row r="1405" spans="1:8">
      <c r="A1405" s="82" t="s">
        <v>39</v>
      </c>
      <c r="B1405" s="197" t="s">
        <v>738</v>
      </c>
      <c r="C1405" s="197" t="s">
        <v>753</v>
      </c>
      <c r="D1405" s="197" t="s">
        <v>753</v>
      </c>
      <c r="E1405" s="197" t="s">
        <v>745</v>
      </c>
      <c r="F1405" s="199">
        <v>-5530.0000000000009</v>
      </c>
      <c r="G1405" s="197">
        <f>'Drop downs XTRA'!$F1405*2</f>
        <v>-11060.000000000002</v>
      </c>
      <c r="H1405" s="200">
        <v>42304</v>
      </c>
    </row>
    <row r="1406" spans="1:8">
      <c r="A1406" s="83" t="s">
        <v>761</v>
      </c>
      <c r="B1406" s="194" t="s">
        <v>738</v>
      </c>
      <c r="C1406" s="194" t="s">
        <v>753</v>
      </c>
      <c r="D1406" s="194" t="s">
        <v>753</v>
      </c>
      <c r="E1406" s="194" t="s">
        <v>745</v>
      </c>
      <c r="F1406" s="195">
        <v>-1500</v>
      </c>
      <c r="G1406" s="194">
        <f>'Drop downs XTRA'!$F1406*2</f>
        <v>-3000</v>
      </c>
      <c r="H1406" s="196">
        <v>42817</v>
      </c>
    </row>
    <row r="1407" spans="1:8">
      <c r="A1407" s="82" t="s">
        <v>309</v>
      </c>
      <c r="B1407" s="197" t="s">
        <v>738</v>
      </c>
      <c r="C1407" s="197" t="s">
        <v>753</v>
      </c>
      <c r="D1407" s="197" t="s">
        <v>753</v>
      </c>
      <c r="E1407" s="197" t="s">
        <v>745</v>
      </c>
      <c r="F1407" s="199">
        <v>-3000</v>
      </c>
      <c r="G1407" s="197">
        <f>'Drop downs XTRA'!$F1407*2</f>
        <v>-6000</v>
      </c>
      <c r="H1407" s="200">
        <v>42895</v>
      </c>
    </row>
    <row r="1408" spans="1:8">
      <c r="A1408" s="83" t="s">
        <v>601</v>
      </c>
      <c r="B1408" s="194" t="s">
        <v>738</v>
      </c>
      <c r="C1408" s="194" t="s">
        <v>753</v>
      </c>
      <c r="D1408" s="194" t="s">
        <v>753</v>
      </c>
      <c r="E1408" s="194" t="s">
        <v>745</v>
      </c>
      <c r="F1408" s="195">
        <v>-3000</v>
      </c>
      <c r="G1408" s="194">
        <f>'Drop downs XTRA'!$F1408*2</f>
        <v>-6000</v>
      </c>
      <c r="H1408" s="196">
        <v>42368</v>
      </c>
    </row>
    <row r="1409" spans="1:8">
      <c r="A1409" s="82" t="s">
        <v>762</v>
      </c>
      <c r="B1409" s="197" t="s">
        <v>738</v>
      </c>
      <c r="C1409" s="197" t="s">
        <v>753</v>
      </c>
      <c r="D1409" s="197" t="s">
        <v>753</v>
      </c>
      <c r="E1409" s="197" t="s">
        <v>745</v>
      </c>
      <c r="F1409" s="199">
        <v>-2000</v>
      </c>
      <c r="G1409" s="197">
        <f>'Drop downs XTRA'!$F1409*2</f>
        <v>-4000</v>
      </c>
      <c r="H1409" s="200">
        <v>42081</v>
      </c>
    </row>
    <row r="1410" spans="1:8">
      <c r="A1410" s="83" t="s">
        <v>763</v>
      </c>
      <c r="B1410" s="194" t="s">
        <v>738</v>
      </c>
      <c r="C1410" s="194" t="s">
        <v>753</v>
      </c>
      <c r="D1410" s="194" t="s">
        <v>753</v>
      </c>
      <c r="E1410" s="194" t="s">
        <v>745</v>
      </c>
      <c r="F1410" s="195">
        <v>-5000</v>
      </c>
      <c r="G1410" s="194">
        <f>'Drop downs XTRA'!$F1410*2</f>
        <v>-10000</v>
      </c>
      <c r="H1410" s="196">
        <v>42499</v>
      </c>
    </row>
    <row r="1411" spans="1:8">
      <c r="A1411" s="82" t="s">
        <v>764</v>
      </c>
      <c r="B1411" s="197" t="s">
        <v>738</v>
      </c>
      <c r="C1411" s="197" t="s">
        <v>753</v>
      </c>
      <c r="D1411" s="197" t="s">
        <v>753</v>
      </c>
      <c r="E1411" s="197" t="s">
        <v>745</v>
      </c>
      <c r="F1411" s="199">
        <v>-3000</v>
      </c>
      <c r="G1411" s="197">
        <f>'Drop downs XTRA'!$F1411*2</f>
        <v>-6000</v>
      </c>
      <c r="H1411" s="200">
        <v>42198</v>
      </c>
    </row>
    <row r="1412" spans="1:8">
      <c r="A1412" s="83" t="s">
        <v>533</v>
      </c>
      <c r="B1412" s="194" t="s">
        <v>738</v>
      </c>
      <c r="C1412" s="194" t="s">
        <v>753</v>
      </c>
      <c r="D1412" s="194" t="s">
        <v>753</v>
      </c>
      <c r="E1412" s="194" t="s">
        <v>745</v>
      </c>
      <c r="F1412" s="195">
        <v>-4000</v>
      </c>
      <c r="G1412" s="194">
        <f>'Drop downs XTRA'!$F1412*2</f>
        <v>-8000</v>
      </c>
      <c r="H1412" s="196">
        <v>42931</v>
      </c>
    </row>
    <row r="1413" spans="1:8">
      <c r="A1413" s="82" t="s">
        <v>760</v>
      </c>
      <c r="B1413" s="197" t="s">
        <v>730</v>
      </c>
      <c r="C1413" s="197" t="s">
        <v>753</v>
      </c>
      <c r="D1413" s="197" t="s">
        <v>753</v>
      </c>
      <c r="E1413" s="197" t="s">
        <v>745</v>
      </c>
      <c r="F1413" s="199">
        <v>-11000</v>
      </c>
      <c r="G1413" s="197">
        <f>'Drop downs XTRA'!$F1413*2</f>
        <v>-22000</v>
      </c>
      <c r="H1413" s="200">
        <v>42147</v>
      </c>
    </row>
    <row r="1414" spans="1:8">
      <c r="A1414" s="83" t="s">
        <v>39</v>
      </c>
      <c r="B1414" s="194" t="s">
        <v>730</v>
      </c>
      <c r="C1414" s="194" t="s">
        <v>753</v>
      </c>
      <c r="D1414" s="194" t="s">
        <v>753</v>
      </c>
      <c r="E1414" s="194" t="s">
        <v>745</v>
      </c>
      <c r="F1414" s="195">
        <v>-5530.0000000000009</v>
      </c>
      <c r="G1414" s="194">
        <f>'Drop downs XTRA'!$F1414*2</f>
        <v>-11060.000000000002</v>
      </c>
      <c r="H1414" s="196">
        <v>42791</v>
      </c>
    </row>
    <row r="1415" spans="1:8">
      <c r="A1415" s="82" t="s">
        <v>761</v>
      </c>
      <c r="B1415" s="197" t="s">
        <v>730</v>
      </c>
      <c r="C1415" s="197" t="s">
        <v>753</v>
      </c>
      <c r="D1415" s="197" t="s">
        <v>753</v>
      </c>
      <c r="E1415" s="197" t="s">
        <v>745</v>
      </c>
      <c r="F1415" s="199">
        <v>-2000</v>
      </c>
      <c r="G1415" s="197">
        <f>'Drop downs XTRA'!$F1415*2</f>
        <v>-4000</v>
      </c>
      <c r="H1415" s="200">
        <v>42268</v>
      </c>
    </row>
    <row r="1416" spans="1:8">
      <c r="A1416" s="83" t="s">
        <v>309</v>
      </c>
      <c r="B1416" s="194" t="s">
        <v>730</v>
      </c>
      <c r="C1416" s="194" t="s">
        <v>753</v>
      </c>
      <c r="D1416" s="194" t="s">
        <v>753</v>
      </c>
      <c r="E1416" s="194" t="s">
        <v>745</v>
      </c>
      <c r="F1416" s="195">
        <v>-1500</v>
      </c>
      <c r="G1416" s="194">
        <f>'Drop downs XTRA'!$F1416*2</f>
        <v>-3000</v>
      </c>
      <c r="H1416" s="196">
        <v>42678</v>
      </c>
    </row>
    <row r="1417" spans="1:8">
      <c r="A1417" s="82" t="s">
        <v>601</v>
      </c>
      <c r="B1417" s="197" t="s">
        <v>730</v>
      </c>
      <c r="C1417" s="197" t="s">
        <v>753</v>
      </c>
      <c r="D1417" s="197" t="s">
        <v>753</v>
      </c>
      <c r="E1417" s="197" t="s">
        <v>745</v>
      </c>
      <c r="F1417" s="199">
        <v>-2000</v>
      </c>
      <c r="G1417" s="197">
        <f>'Drop downs XTRA'!$F1417*2</f>
        <v>-4000</v>
      </c>
      <c r="H1417" s="200">
        <v>42994</v>
      </c>
    </row>
    <row r="1418" spans="1:8">
      <c r="A1418" s="83" t="s">
        <v>762</v>
      </c>
      <c r="B1418" s="194" t="s">
        <v>730</v>
      </c>
      <c r="C1418" s="194" t="s">
        <v>753</v>
      </c>
      <c r="D1418" s="194" t="s">
        <v>753</v>
      </c>
      <c r="E1418" s="194" t="s">
        <v>745</v>
      </c>
      <c r="F1418" s="195">
        <v>-1000</v>
      </c>
      <c r="G1418" s="194">
        <f>'Drop downs XTRA'!$F1418*2</f>
        <v>-2000</v>
      </c>
      <c r="H1418" s="196">
        <v>42145</v>
      </c>
    </row>
    <row r="1419" spans="1:8">
      <c r="A1419" s="82" t="s">
        <v>763</v>
      </c>
      <c r="B1419" s="197" t="s">
        <v>730</v>
      </c>
      <c r="C1419" s="197" t="s">
        <v>753</v>
      </c>
      <c r="D1419" s="197" t="s">
        <v>753</v>
      </c>
      <c r="E1419" s="197" t="s">
        <v>745</v>
      </c>
      <c r="F1419" s="199">
        <v>-6000</v>
      </c>
      <c r="G1419" s="197">
        <f>'Drop downs XTRA'!$F1419*2</f>
        <v>-12000</v>
      </c>
      <c r="H1419" s="200">
        <v>42190</v>
      </c>
    </row>
    <row r="1420" spans="1:8">
      <c r="A1420" s="83" t="s">
        <v>764</v>
      </c>
      <c r="B1420" s="194" t="s">
        <v>730</v>
      </c>
      <c r="C1420" s="194" t="s">
        <v>753</v>
      </c>
      <c r="D1420" s="194" t="s">
        <v>753</v>
      </c>
      <c r="E1420" s="194" t="s">
        <v>745</v>
      </c>
      <c r="F1420" s="195">
        <v>-2000</v>
      </c>
      <c r="G1420" s="194">
        <f>'Drop downs XTRA'!$F1420*2</f>
        <v>-4000</v>
      </c>
      <c r="H1420" s="196">
        <v>42967</v>
      </c>
    </row>
    <row r="1421" spans="1:8">
      <c r="A1421" s="82" t="s">
        <v>533</v>
      </c>
      <c r="B1421" s="197" t="s">
        <v>730</v>
      </c>
      <c r="C1421" s="197" t="s">
        <v>753</v>
      </c>
      <c r="D1421" s="197" t="s">
        <v>753</v>
      </c>
      <c r="E1421" s="197" t="s">
        <v>745</v>
      </c>
      <c r="F1421" s="199">
        <v>-4000</v>
      </c>
      <c r="G1421" s="197">
        <f>'Drop downs XTRA'!$F1421*2</f>
        <v>-8000</v>
      </c>
      <c r="H1421" s="200">
        <v>42938</v>
      </c>
    </row>
    <row r="1422" spans="1:8">
      <c r="A1422" s="83" t="s">
        <v>760</v>
      </c>
      <c r="B1422" s="194" t="s">
        <v>738</v>
      </c>
      <c r="C1422" s="194" t="s">
        <v>753</v>
      </c>
      <c r="D1422" s="194" t="s">
        <v>753</v>
      </c>
      <c r="E1422" s="194" t="s">
        <v>745</v>
      </c>
      <c r="F1422" s="195">
        <v>-11000</v>
      </c>
      <c r="G1422" s="194">
        <f>'Drop downs XTRA'!$F1422*2</f>
        <v>-22000</v>
      </c>
      <c r="H1422" s="196">
        <v>42097</v>
      </c>
    </row>
    <row r="1423" spans="1:8">
      <c r="A1423" s="82" t="s">
        <v>39</v>
      </c>
      <c r="B1423" s="197" t="s">
        <v>738</v>
      </c>
      <c r="C1423" s="197" t="s">
        <v>753</v>
      </c>
      <c r="D1423" s="197" t="s">
        <v>753</v>
      </c>
      <c r="E1423" s="197" t="s">
        <v>745</v>
      </c>
      <c r="F1423" s="199">
        <v>-5530.0000000000009</v>
      </c>
      <c r="G1423" s="197">
        <f>'Drop downs XTRA'!$F1423*2</f>
        <v>-11060.000000000002</v>
      </c>
      <c r="H1423" s="200">
        <v>42689</v>
      </c>
    </row>
    <row r="1424" spans="1:8">
      <c r="A1424" s="83" t="s">
        <v>761</v>
      </c>
      <c r="B1424" s="194" t="s">
        <v>738</v>
      </c>
      <c r="C1424" s="194" t="s">
        <v>753</v>
      </c>
      <c r="D1424" s="194" t="s">
        <v>753</v>
      </c>
      <c r="E1424" s="194" t="s">
        <v>745</v>
      </c>
      <c r="F1424" s="195">
        <v>-1500</v>
      </c>
      <c r="G1424" s="194">
        <f>'Drop downs XTRA'!$F1424*2</f>
        <v>-3000</v>
      </c>
      <c r="H1424" s="196">
        <v>42753</v>
      </c>
    </row>
    <row r="1425" spans="1:8">
      <c r="A1425" s="82" t="s">
        <v>309</v>
      </c>
      <c r="B1425" s="197" t="s">
        <v>738</v>
      </c>
      <c r="C1425" s="197" t="s">
        <v>753</v>
      </c>
      <c r="D1425" s="197" t="s">
        <v>753</v>
      </c>
      <c r="E1425" s="197" t="s">
        <v>745</v>
      </c>
      <c r="F1425" s="199">
        <v>-2000</v>
      </c>
      <c r="G1425" s="197">
        <f>'Drop downs XTRA'!$F1425*2</f>
        <v>-4000</v>
      </c>
      <c r="H1425" s="200">
        <v>42219</v>
      </c>
    </row>
    <row r="1426" spans="1:8">
      <c r="A1426" s="83" t="s">
        <v>601</v>
      </c>
      <c r="B1426" s="194" t="s">
        <v>738</v>
      </c>
      <c r="C1426" s="194" t="s">
        <v>753</v>
      </c>
      <c r="D1426" s="194" t="s">
        <v>753</v>
      </c>
      <c r="E1426" s="194" t="s">
        <v>745</v>
      </c>
      <c r="F1426" s="195">
        <v>-3000</v>
      </c>
      <c r="G1426" s="194">
        <f>'Drop downs XTRA'!$F1426*2</f>
        <v>-6000</v>
      </c>
      <c r="H1426" s="196">
        <v>42338</v>
      </c>
    </row>
    <row r="1427" spans="1:8">
      <c r="A1427" s="82" t="s">
        <v>762</v>
      </c>
      <c r="B1427" s="197" t="s">
        <v>738</v>
      </c>
      <c r="C1427" s="197" t="s">
        <v>753</v>
      </c>
      <c r="D1427" s="197" t="s">
        <v>753</v>
      </c>
      <c r="E1427" s="197" t="s">
        <v>745</v>
      </c>
      <c r="F1427" s="199">
        <v>-2000</v>
      </c>
      <c r="G1427" s="197">
        <f>'Drop downs XTRA'!$F1427*2</f>
        <v>-4000</v>
      </c>
      <c r="H1427" s="200">
        <v>42245</v>
      </c>
    </row>
    <row r="1428" spans="1:8">
      <c r="A1428" s="83" t="s">
        <v>763</v>
      </c>
      <c r="B1428" s="194" t="s">
        <v>738</v>
      </c>
      <c r="C1428" s="194" t="s">
        <v>753</v>
      </c>
      <c r="D1428" s="194" t="s">
        <v>753</v>
      </c>
      <c r="E1428" s="194" t="s">
        <v>745</v>
      </c>
      <c r="F1428" s="195">
        <v>-4000</v>
      </c>
      <c r="G1428" s="194">
        <f>'Drop downs XTRA'!$F1428*2</f>
        <v>-8000</v>
      </c>
      <c r="H1428" s="196">
        <v>42478</v>
      </c>
    </row>
    <row r="1429" spans="1:8">
      <c r="A1429" s="82" t="s">
        <v>764</v>
      </c>
      <c r="B1429" s="197" t="s">
        <v>738</v>
      </c>
      <c r="C1429" s="197" t="s">
        <v>753</v>
      </c>
      <c r="D1429" s="197" t="s">
        <v>753</v>
      </c>
      <c r="E1429" s="197" t="s">
        <v>745</v>
      </c>
      <c r="F1429" s="199">
        <v>-2000</v>
      </c>
      <c r="G1429" s="197">
        <f>'Drop downs XTRA'!$F1429*2</f>
        <v>-4000</v>
      </c>
      <c r="H1429" s="200">
        <v>42723</v>
      </c>
    </row>
    <row r="1430" spans="1:8">
      <c r="A1430" s="83" t="s">
        <v>533</v>
      </c>
      <c r="B1430" s="194" t="s">
        <v>738</v>
      </c>
      <c r="C1430" s="194" t="s">
        <v>753</v>
      </c>
      <c r="D1430" s="194" t="s">
        <v>753</v>
      </c>
      <c r="E1430" s="194" t="s">
        <v>745</v>
      </c>
      <c r="F1430" s="195">
        <v>-4000</v>
      </c>
      <c r="G1430" s="194">
        <f>'Drop downs XTRA'!$F1430*2</f>
        <v>-8000</v>
      </c>
      <c r="H1430" s="196">
        <v>42869</v>
      </c>
    </row>
    <row r="1431" spans="1:8">
      <c r="A1431" s="82" t="s">
        <v>760</v>
      </c>
      <c r="B1431" s="197" t="s">
        <v>748</v>
      </c>
      <c r="C1431" s="197" t="s">
        <v>753</v>
      </c>
      <c r="D1431" s="197" t="s">
        <v>753</v>
      </c>
      <c r="E1431" s="197" t="s">
        <v>745</v>
      </c>
      <c r="F1431" s="199">
        <v>-10500</v>
      </c>
      <c r="G1431" s="197">
        <f>'Drop downs XTRA'!$F1431*2</f>
        <v>-21000</v>
      </c>
      <c r="H1431" s="200">
        <v>42799</v>
      </c>
    </row>
    <row r="1432" spans="1:8">
      <c r="A1432" s="83" t="s">
        <v>39</v>
      </c>
      <c r="B1432" s="194" t="s">
        <v>748</v>
      </c>
      <c r="C1432" s="194" t="s">
        <v>753</v>
      </c>
      <c r="D1432" s="194" t="s">
        <v>753</v>
      </c>
      <c r="E1432" s="194" t="s">
        <v>745</v>
      </c>
      <c r="F1432" s="195">
        <v>-5530.0000000000009</v>
      </c>
      <c r="G1432" s="194">
        <f>'Drop downs XTRA'!$F1432*2</f>
        <v>-11060.000000000002</v>
      </c>
      <c r="H1432" s="196">
        <v>42971</v>
      </c>
    </row>
    <row r="1433" spans="1:8">
      <c r="A1433" s="82" t="s">
        <v>761</v>
      </c>
      <c r="B1433" s="197" t="s">
        <v>748</v>
      </c>
      <c r="C1433" s="197" t="s">
        <v>753</v>
      </c>
      <c r="D1433" s="197" t="s">
        <v>753</v>
      </c>
      <c r="E1433" s="197" t="s">
        <v>745</v>
      </c>
      <c r="F1433" s="199">
        <v>-1300</v>
      </c>
      <c r="G1433" s="197">
        <f>'Drop downs XTRA'!$F1433*2</f>
        <v>-2600</v>
      </c>
      <c r="H1433" s="200">
        <v>42210</v>
      </c>
    </row>
    <row r="1434" spans="1:8">
      <c r="A1434" s="83" t="s">
        <v>309</v>
      </c>
      <c r="B1434" s="194" t="s">
        <v>748</v>
      </c>
      <c r="C1434" s="194" t="s">
        <v>753</v>
      </c>
      <c r="D1434" s="194" t="s">
        <v>753</v>
      </c>
      <c r="E1434" s="194" t="s">
        <v>745</v>
      </c>
      <c r="F1434" s="195">
        <v>-3500</v>
      </c>
      <c r="G1434" s="194">
        <f>'Drop downs XTRA'!$F1434*2</f>
        <v>-7000</v>
      </c>
      <c r="H1434" s="196">
        <v>42580</v>
      </c>
    </row>
    <row r="1435" spans="1:8">
      <c r="A1435" s="82" t="s">
        <v>601</v>
      </c>
      <c r="B1435" s="197" t="s">
        <v>748</v>
      </c>
      <c r="C1435" s="197" t="s">
        <v>753</v>
      </c>
      <c r="D1435" s="197" t="s">
        <v>753</v>
      </c>
      <c r="E1435" s="197" t="s">
        <v>745</v>
      </c>
      <c r="F1435" s="199">
        <v>0</v>
      </c>
      <c r="G1435" s="197">
        <f>'Drop downs XTRA'!$F1435*2</f>
        <v>0</v>
      </c>
      <c r="H1435" s="200">
        <v>42355</v>
      </c>
    </row>
    <row r="1436" spans="1:8">
      <c r="A1436" s="83" t="s">
        <v>762</v>
      </c>
      <c r="B1436" s="194" t="s">
        <v>748</v>
      </c>
      <c r="C1436" s="194" t="s">
        <v>753</v>
      </c>
      <c r="D1436" s="194" t="s">
        <v>753</v>
      </c>
      <c r="E1436" s="194" t="s">
        <v>745</v>
      </c>
      <c r="F1436" s="195">
        <v>-1500</v>
      </c>
      <c r="G1436" s="194">
        <f>'Drop downs XTRA'!$F1436*2</f>
        <v>-3000</v>
      </c>
      <c r="H1436" s="196">
        <v>42818</v>
      </c>
    </row>
    <row r="1437" spans="1:8">
      <c r="A1437" s="82" t="s">
        <v>763</v>
      </c>
      <c r="B1437" s="197" t="s">
        <v>748</v>
      </c>
      <c r="C1437" s="197" t="s">
        <v>753</v>
      </c>
      <c r="D1437" s="197" t="s">
        <v>753</v>
      </c>
      <c r="E1437" s="197" t="s">
        <v>745</v>
      </c>
      <c r="F1437" s="199">
        <v>-2500</v>
      </c>
      <c r="G1437" s="197">
        <f>'Drop downs XTRA'!$F1437*2</f>
        <v>-5000</v>
      </c>
      <c r="H1437" s="200">
        <v>42328</v>
      </c>
    </row>
    <row r="1438" spans="1:8">
      <c r="A1438" s="83" t="s">
        <v>764</v>
      </c>
      <c r="B1438" s="194" t="s">
        <v>748</v>
      </c>
      <c r="C1438" s="194" t="s">
        <v>753</v>
      </c>
      <c r="D1438" s="194" t="s">
        <v>753</v>
      </c>
      <c r="E1438" s="194" t="s">
        <v>745</v>
      </c>
      <c r="F1438" s="195">
        <v>-1500</v>
      </c>
      <c r="G1438" s="194">
        <f>'Drop downs XTRA'!$F1438*2</f>
        <v>-3000</v>
      </c>
      <c r="H1438" s="196">
        <v>42679</v>
      </c>
    </row>
    <row r="1439" spans="1:8">
      <c r="A1439" s="82" t="s">
        <v>533</v>
      </c>
      <c r="B1439" s="197" t="s">
        <v>748</v>
      </c>
      <c r="C1439" s="197" t="s">
        <v>753</v>
      </c>
      <c r="D1439" s="197" t="s">
        <v>753</v>
      </c>
      <c r="E1439" s="197" t="s">
        <v>745</v>
      </c>
      <c r="F1439" s="199">
        <v>-4000</v>
      </c>
      <c r="G1439" s="197">
        <f>'Drop downs XTRA'!$F1439*2</f>
        <v>-8000</v>
      </c>
      <c r="H1439" s="200">
        <v>42965</v>
      </c>
    </row>
    <row r="1440" spans="1:8">
      <c r="A1440" s="83" t="s">
        <v>760</v>
      </c>
      <c r="B1440" s="194" t="s">
        <v>744</v>
      </c>
      <c r="C1440" s="194" t="s">
        <v>753</v>
      </c>
      <c r="D1440" s="194" t="s">
        <v>753</v>
      </c>
      <c r="E1440" s="194" t="s">
        <v>745</v>
      </c>
      <c r="F1440" s="195">
        <v>-11000</v>
      </c>
      <c r="G1440" s="194">
        <f>'Drop downs XTRA'!$F1440*2</f>
        <v>-22000</v>
      </c>
      <c r="H1440" s="196">
        <v>42274</v>
      </c>
    </row>
    <row r="1441" spans="1:8">
      <c r="A1441" s="82" t="s">
        <v>39</v>
      </c>
      <c r="B1441" s="197" t="s">
        <v>744</v>
      </c>
      <c r="C1441" s="197" t="s">
        <v>753</v>
      </c>
      <c r="D1441" s="197" t="s">
        <v>753</v>
      </c>
      <c r="E1441" s="197" t="s">
        <v>745</v>
      </c>
      <c r="F1441" s="199">
        <v>-5530.0000000000009</v>
      </c>
      <c r="G1441" s="197">
        <f>'Drop downs XTRA'!$F1441*2</f>
        <v>-11060.000000000002</v>
      </c>
      <c r="H1441" s="200">
        <v>42084</v>
      </c>
    </row>
    <row r="1442" spans="1:8">
      <c r="A1442" s="83" t="s">
        <v>761</v>
      </c>
      <c r="B1442" s="194" t="s">
        <v>744</v>
      </c>
      <c r="C1442" s="194" t="s">
        <v>753</v>
      </c>
      <c r="D1442" s="194" t="s">
        <v>753</v>
      </c>
      <c r="E1442" s="194" t="s">
        <v>745</v>
      </c>
      <c r="F1442" s="195">
        <v>-2500</v>
      </c>
      <c r="G1442" s="194">
        <f>'Drop downs XTRA'!$F1442*2</f>
        <v>-5000</v>
      </c>
      <c r="H1442" s="196">
        <v>42205</v>
      </c>
    </row>
    <row r="1443" spans="1:8">
      <c r="A1443" s="82" t="s">
        <v>309</v>
      </c>
      <c r="B1443" s="197" t="s">
        <v>744</v>
      </c>
      <c r="C1443" s="197" t="s">
        <v>753</v>
      </c>
      <c r="D1443" s="197" t="s">
        <v>753</v>
      </c>
      <c r="E1443" s="197" t="s">
        <v>745</v>
      </c>
      <c r="F1443" s="199">
        <v>-1500</v>
      </c>
      <c r="G1443" s="197">
        <f>'Drop downs XTRA'!$F1443*2</f>
        <v>-3000</v>
      </c>
      <c r="H1443" s="200">
        <v>42313</v>
      </c>
    </row>
    <row r="1444" spans="1:8">
      <c r="A1444" s="83" t="s">
        <v>601</v>
      </c>
      <c r="B1444" s="194" t="s">
        <v>744</v>
      </c>
      <c r="C1444" s="194" t="s">
        <v>753</v>
      </c>
      <c r="D1444" s="194" t="s">
        <v>753</v>
      </c>
      <c r="E1444" s="194" t="s">
        <v>745</v>
      </c>
      <c r="F1444" s="195">
        <v>-3500</v>
      </c>
      <c r="G1444" s="194">
        <f>'Drop downs XTRA'!$F1444*2</f>
        <v>-7000</v>
      </c>
      <c r="H1444" s="196">
        <v>42825</v>
      </c>
    </row>
    <row r="1445" spans="1:8">
      <c r="A1445" s="82" t="s">
        <v>762</v>
      </c>
      <c r="B1445" s="197" t="s">
        <v>744</v>
      </c>
      <c r="C1445" s="197" t="s">
        <v>753</v>
      </c>
      <c r="D1445" s="197" t="s">
        <v>753</v>
      </c>
      <c r="E1445" s="197" t="s">
        <v>745</v>
      </c>
      <c r="F1445" s="199">
        <v>-2000</v>
      </c>
      <c r="G1445" s="197">
        <f>'Drop downs XTRA'!$F1445*2</f>
        <v>-4000</v>
      </c>
      <c r="H1445" s="200">
        <v>42149</v>
      </c>
    </row>
    <row r="1446" spans="1:8">
      <c r="A1446" s="83" t="s">
        <v>763</v>
      </c>
      <c r="B1446" s="194" t="s">
        <v>744</v>
      </c>
      <c r="C1446" s="194" t="s">
        <v>753</v>
      </c>
      <c r="D1446" s="194" t="s">
        <v>753</v>
      </c>
      <c r="E1446" s="194" t="s">
        <v>745</v>
      </c>
      <c r="F1446" s="195">
        <v>-1500</v>
      </c>
      <c r="G1446" s="194">
        <f>'Drop downs XTRA'!$F1446*2</f>
        <v>-3000</v>
      </c>
      <c r="H1446" s="196">
        <v>42963</v>
      </c>
    </row>
    <row r="1447" spans="1:8">
      <c r="A1447" s="82" t="s">
        <v>764</v>
      </c>
      <c r="B1447" s="197" t="s">
        <v>744</v>
      </c>
      <c r="C1447" s="197" t="s">
        <v>753</v>
      </c>
      <c r="D1447" s="197" t="s">
        <v>753</v>
      </c>
      <c r="E1447" s="197" t="s">
        <v>745</v>
      </c>
      <c r="F1447" s="199">
        <v>-500</v>
      </c>
      <c r="G1447" s="197">
        <f>'Drop downs XTRA'!$F1447*2</f>
        <v>-1000</v>
      </c>
      <c r="H1447" s="200">
        <v>42461</v>
      </c>
    </row>
    <row r="1448" spans="1:8">
      <c r="A1448" s="83" t="s">
        <v>533</v>
      </c>
      <c r="B1448" s="194" t="s">
        <v>744</v>
      </c>
      <c r="C1448" s="194" t="s">
        <v>753</v>
      </c>
      <c r="D1448" s="194" t="s">
        <v>753</v>
      </c>
      <c r="E1448" s="194" t="s">
        <v>745</v>
      </c>
      <c r="F1448" s="195">
        <v>-1000</v>
      </c>
      <c r="G1448" s="194">
        <f>'Drop downs XTRA'!$F1448*2</f>
        <v>-2000</v>
      </c>
      <c r="H1448" s="196">
        <v>42172</v>
      </c>
    </row>
    <row r="1449" spans="1:8">
      <c r="A1449" s="82" t="s">
        <v>729</v>
      </c>
      <c r="B1449" s="197" t="s">
        <v>730</v>
      </c>
      <c r="C1449" s="197" t="s">
        <v>731</v>
      </c>
      <c r="D1449" s="197" t="s">
        <v>732</v>
      </c>
      <c r="E1449" s="197" t="s">
        <v>28</v>
      </c>
      <c r="F1449" s="199">
        <v>30429</v>
      </c>
      <c r="G1449" s="197">
        <f>'Drop downs XTRA'!$F1449*2</f>
        <v>60858</v>
      </c>
      <c r="H1449" s="200">
        <v>42024</v>
      </c>
    </row>
    <row r="1450" spans="1:8">
      <c r="A1450" s="83" t="s">
        <v>735</v>
      </c>
      <c r="B1450" s="194" t="s">
        <v>730</v>
      </c>
      <c r="C1450" s="194" t="s">
        <v>504</v>
      </c>
      <c r="D1450" s="194" t="s">
        <v>739</v>
      </c>
      <c r="E1450" s="194" t="s">
        <v>28</v>
      </c>
      <c r="F1450" s="195">
        <v>7203.5999999999985</v>
      </c>
      <c r="G1450" s="194">
        <f>'Drop downs XTRA'!$F1450*2</f>
        <v>14407.199999999997</v>
      </c>
      <c r="H1450" s="196">
        <v>42637</v>
      </c>
    </row>
    <row r="1451" spans="1:8">
      <c r="A1451" s="82" t="s">
        <v>741</v>
      </c>
      <c r="B1451" s="197" t="s">
        <v>730</v>
      </c>
      <c r="C1451" s="197" t="s">
        <v>504</v>
      </c>
      <c r="D1451" s="197" t="s">
        <v>739</v>
      </c>
      <c r="E1451" s="197" t="s">
        <v>28</v>
      </c>
      <c r="F1451" s="199">
        <v>12791.519999999999</v>
      </c>
      <c r="G1451" s="197">
        <f>'Drop downs XTRA'!$F1451*2</f>
        <v>25583.039999999997</v>
      </c>
      <c r="H1451" s="200">
        <v>42715</v>
      </c>
    </row>
    <row r="1452" spans="1:8">
      <c r="A1452" s="83" t="s">
        <v>746</v>
      </c>
      <c r="B1452" s="194" t="s">
        <v>730</v>
      </c>
      <c r="C1452" s="194" t="s">
        <v>734</v>
      </c>
      <c r="D1452" s="194" t="s">
        <v>494</v>
      </c>
      <c r="E1452" s="194" t="s">
        <v>28</v>
      </c>
      <c r="F1452" s="195">
        <v>15692.544000000002</v>
      </c>
      <c r="G1452" s="194">
        <f>'Drop downs XTRA'!$F1452*2</f>
        <v>31385.088000000003</v>
      </c>
      <c r="H1452" s="196">
        <v>42164</v>
      </c>
    </row>
    <row r="1453" spans="1:8">
      <c r="A1453" s="82" t="s">
        <v>729</v>
      </c>
      <c r="B1453" s="197" t="s">
        <v>738</v>
      </c>
      <c r="C1453" s="197" t="s">
        <v>731</v>
      </c>
      <c r="D1453" s="197" t="s">
        <v>739</v>
      </c>
      <c r="E1453" s="197" t="s">
        <v>28</v>
      </c>
      <c r="F1453" s="199">
        <v>29994.299999999996</v>
      </c>
      <c r="G1453" s="197">
        <f>'Drop downs XTRA'!$F1453*2</f>
        <v>59988.599999999991</v>
      </c>
      <c r="H1453" s="200">
        <v>42104</v>
      </c>
    </row>
    <row r="1454" spans="1:8">
      <c r="A1454" s="83" t="s">
        <v>735</v>
      </c>
      <c r="B1454" s="194" t="s">
        <v>738</v>
      </c>
      <c r="C1454" s="194" t="s">
        <v>731</v>
      </c>
      <c r="D1454" s="194" t="s">
        <v>732</v>
      </c>
      <c r="E1454" s="194" t="s">
        <v>28</v>
      </c>
      <c r="F1454" s="195">
        <v>8294.58</v>
      </c>
      <c r="G1454" s="194">
        <f>'Drop downs XTRA'!$F1454*2</f>
        <v>16589.16</v>
      </c>
      <c r="H1454" s="196">
        <v>42154</v>
      </c>
    </row>
    <row r="1455" spans="1:8">
      <c r="A1455" s="82" t="s">
        <v>741</v>
      </c>
      <c r="B1455" s="197" t="s">
        <v>738</v>
      </c>
      <c r="C1455" s="197" t="s">
        <v>734</v>
      </c>
      <c r="D1455" s="197" t="s">
        <v>491</v>
      </c>
      <c r="E1455" s="197" t="s">
        <v>28</v>
      </c>
      <c r="F1455" s="199">
        <v>14889.6</v>
      </c>
      <c r="G1455" s="197">
        <f>'Drop downs XTRA'!$F1455*2</f>
        <v>29779.200000000001</v>
      </c>
      <c r="H1455" s="200">
        <v>42119</v>
      </c>
    </row>
    <row r="1456" spans="1:8">
      <c r="A1456" s="83" t="s">
        <v>746</v>
      </c>
      <c r="B1456" s="194" t="s">
        <v>738</v>
      </c>
      <c r="C1456" s="194" t="s">
        <v>734</v>
      </c>
      <c r="D1456" s="194" t="s">
        <v>751</v>
      </c>
      <c r="E1456" s="194" t="s">
        <v>28</v>
      </c>
      <c r="F1456" s="195">
        <v>18044.544000000002</v>
      </c>
      <c r="G1456" s="194">
        <f>'Drop downs XTRA'!$F1456*2</f>
        <v>36089.088000000003</v>
      </c>
      <c r="H1456" s="196">
        <v>42872</v>
      </c>
    </row>
    <row r="1457" spans="1:8">
      <c r="A1457" s="82" t="s">
        <v>729</v>
      </c>
      <c r="B1457" s="197" t="s">
        <v>744</v>
      </c>
      <c r="C1457" s="197" t="s">
        <v>504</v>
      </c>
      <c r="D1457" s="197" t="s">
        <v>732</v>
      </c>
      <c r="E1457" s="197" t="s">
        <v>28</v>
      </c>
      <c r="F1457" s="199">
        <v>21751.099999999995</v>
      </c>
      <c r="G1457" s="197">
        <f>'Drop downs XTRA'!$F1457*2</f>
        <v>43502.19999999999</v>
      </c>
      <c r="H1457" s="200">
        <v>42414</v>
      </c>
    </row>
    <row r="1458" spans="1:8">
      <c r="A1458" s="83" t="s">
        <v>735</v>
      </c>
      <c r="B1458" s="194" t="s">
        <v>744</v>
      </c>
      <c r="C1458" s="194" t="s">
        <v>504</v>
      </c>
      <c r="D1458" s="194" t="s">
        <v>751</v>
      </c>
      <c r="E1458" s="194" t="s">
        <v>28</v>
      </c>
      <c r="F1458" s="195">
        <v>10382.580000000002</v>
      </c>
      <c r="G1458" s="194">
        <f>'Drop downs XTRA'!$F1458*2</f>
        <v>20765.160000000003</v>
      </c>
      <c r="H1458" s="196">
        <v>42654</v>
      </c>
    </row>
    <row r="1459" spans="1:8">
      <c r="A1459" s="82" t="s">
        <v>741</v>
      </c>
      <c r="B1459" s="197" t="s">
        <v>744</v>
      </c>
      <c r="C1459" s="197" t="s">
        <v>734</v>
      </c>
      <c r="D1459" s="197" t="s">
        <v>491</v>
      </c>
      <c r="E1459" s="197" t="s">
        <v>28</v>
      </c>
      <c r="F1459" s="199">
        <v>12673.079999999998</v>
      </c>
      <c r="G1459" s="197">
        <f>'Drop downs XTRA'!$F1459*2</f>
        <v>25346.159999999996</v>
      </c>
      <c r="H1459" s="200">
        <v>42279</v>
      </c>
    </row>
    <row r="1460" spans="1:8">
      <c r="A1460" s="83" t="s">
        <v>746</v>
      </c>
      <c r="B1460" s="194" t="s">
        <v>744</v>
      </c>
      <c r="C1460" s="194" t="s">
        <v>743</v>
      </c>
      <c r="D1460" s="194" t="s">
        <v>752</v>
      </c>
      <c r="E1460" s="194" t="s">
        <v>28</v>
      </c>
      <c r="F1460" s="195">
        <v>16708.608000000004</v>
      </c>
      <c r="G1460" s="194">
        <f>'Drop downs XTRA'!$F1460*2</f>
        <v>33417.216000000008</v>
      </c>
      <c r="H1460" s="196">
        <v>42739</v>
      </c>
    </row>
    <row r="1461" spans="1:8">
      <c r="A1461" s="82" t="s">
        <v>729</v>
      </c>
      <c r="B1461" s="197" t="s">
        <v>748</v>
      </c>
      <c r="C1461" s="197" t="s">
        <v>502</v>
      </c>
      <c r="D1461" s="197" t="s">
        <v>739</v>
      </c>
      <c r="E1461" s="197" t="s">
        <v>28</v>
      </c>
      <c r="F1461" s="199">
        <v>21751.099999999995</v>
      </c>
      <c r="G1461" s="197">
        <f>'Drop downs XTRA'!$F1461*2</f>
        <v>43502.19999999999</v>
      </c>
      <c r="H1461" s="200">
        <v>42300</v>
      </c>
    </row>
    <row r="1462" spans="1:8">
      <c r="A1462" s="83" t="s">
        <v>735</v>
      </c>
      <c r="B1462" s="194" t="s">
        <v>748</v>
      </c>
      <c r="C1462" s="194" t="s">
        <v>734</v>
      </c>
      <c r="D1462" s="194" t="s">
        <v>752</v>
      </c>
      <c r="E1462" s="194" t="s">
        <v>28</v>
      </c>
      <c r="F1462" s="195">
        <v>10241.640000000003</v>
      </c>
      <c r="G1462" s="194">
        <f>'Drop downs XTRA'!$F1462*2</f>
        <v>20483.280000000006</v>
      </c>
      <c r="H1462" s="196">
        <v>42615</v>
      </c>
    </row>
    <row r="1463" spans="1:8">
      <c r="A1463" s="82" t="s">
        <v>741</v>
      </c>
      <c r="B1463" s="197" t="s">
        <v>748</v>
      </c>
      <c r="C1463" s="197" t="s">
        <v>731</v>
      </c>
      <c r="D1463" s="197" t="s">
        <v>752</v>
      </c>
      <c r="E1463" s="197" t="s">
        <v>28</v>
      </c>
      <c r="F1463" s="199">
        <v>14754.24</v>
      </c>
      <c r="G1463" s="197">
        <f>'Drop downs XTRA'!$F1463*2</f>
        <v>29508.48</v>
      </c>
      <c r="H1463" s="200">
        <v>42844</v>
      </c>
    </row>
    <row r="1464" spans="1:8">
      <c r="A1464" s="83" t="s">
        <v>746</v>
      </c>
      <c r="B1464" s="194" t="s">
        <v>748</v>
      </c>
      <c r="C1464" s="194" t="s">
        <v>743</v>
      </c>
      <c r="D1464" s="194" t="s">
        <v>752</v>
      </c>
      <c r="E1464" s="194" t="s">
        <v>28</v>
      </c>
      <c r="F1464" s="195">
        <v>18797.184000000001</v>
      </c>
      <c r="G1464" s="194">
        <f>'Drop downs XTRA'!$F1464*2</f>
        <v>37594.368000000002</v>
      </c>
      <c r="H1464" s="196">
        <v>42922</v>
      </c>
    </row>
    <row r="1465" spans="1:8">
      <c r="A1465" s="82" t="s">
        <v>729</v>
      </c>
      <c r="B1465" s="197" t="s">
        <v>738</v>
      </c>
      <c r="C1465" s="197" t="s">
        <v>750</v>
      </c>
      <c r="D1465" s="197" t="s">
        <v>752</v>
      </c>
      <c r="E1465" s="197" t="s">
        <v>28</v>
      </c>
      <c r="F1465" s="199">
        <v>29849.4</v>
      </c>
      <c r="G1465" s="197">
        <f>'Drop downs XTRA'!$F1465*2</f>
        <v>59698.8</v>
      </c>
      <c r="H1465" s="200">
        <v>42934</v>
      </c>
    </row>
    <row r="1466" spans="1:8">
      <c r="A1466" s="83" t="s">
        <v>735</v>
      </c>
      <c r="B1466" s="194" t="s">
        <v>738</v>
      </c>
      <c r="C1466" s="194" t="s">
        <v>504</v>
      </c>
      <c r="D1466" s="194" t="s">
        <v>752</v>
      </c>
      <c r="E1466" s="194" t="s">
        <v>28</v>
      </c>
      <c r="F1466" s="195">
        <v>10805.399999999998</v>
      </c>
      <c r="G1466" s="194">
        <f>'Drop downs XTRA'!$F1466*2</f>
        <v>21610.799999999996</v>
      </c>
      <c r="H1466" s="196">
        <v>42233</v>
      </c>
    </row>
    <row r="1467" spans="1:8">
      <c r="A1467" s="82" t="s">
        <v>741</v>
      </c>
      <c r="B1467" s="197" t="s">
        <v>738</v>
      </c>
      <c r="C1467" s="197" t="s">
        <v>743</v>
      </c>
      <c r="D1467" s="197" t="s">
        <v>751</v>
      </c>
      <c r="E1467" s="197" t="s">
        <v>28</v>
      </c>
      <c r="F1467" s="199">
        <v>14618.88</v>
      </c>
      <c r="G1467" s="197">
        <f>'Drop downs XTRA'!$F1467*2</f>
        <v>29237.759999999998</v>
      </c>
      <c r="H1467" s="200">
        <v>42436</v>
      </c>
    </row>
    <row r="1468" spans="1:8">
      <c r="A1468" s="83" t="s">
        <v>746</v>
      </c>
      <c r="B1468" s="194" t="s">
        <v>738</v>
      </c>
      <c r="C1468" s="194" t="s">
        <v>743</v>
      </c>
      <c r="D1468" s="194" t="s">
        <v>732</v>
      </c>
      <c r="E1468" s="194" t="s">
        <v>28</v>
      </c>
      <c r="F1468" s="195">
        <v>18307.968000000001</v>
      </c>
      <c r="G1468" s="194">
        <f>'Drop downs XTRA'!$F1468*2</f>
        <v>36615.936000000002</v>
      </c>
      <c r="H1468" s="196">
        <v>42669</v>
      </c>
    </row>
    <row r="1469" spans="1:8">
      <c r="A1469" s="82" t="s">
        <v>756</v>
      </c>
      <c r="B1469" s="197" t="s">
        <v>730</v>
      </c>
      <c r="C1469" s="197" t="s">
        <v>504</v>
      </c>
      <c r="D1469" s="197" t="s">
        <v>491</v>
      </c>
      <c r="E1469" s="197" t="s">
        <v>740</v>
      </c>
      <c r="F1469" s="199">
        <v>-13804.83</v>
      </c>
      <c r="G1469" s="197">
        <f>'Drop downs XTRA'!$F1469*2</f>
        <v>-27609.66</v>
      </c>
      <c r="H1469" s="200">
        <v>42788</v>
      </c>
    </row>
    <row r="1470" spans="1:8">
      <c r="A1470" s="83" t="s">
        <v>757</v>
      </c>
      <c r="B1470" s="194" t="s">
        <v>730</v>
      </c>
      <c r="C1470" s="194" t="s">
        <v>734</v>
      </c>
      <c r="D1470" s="194" t="s">
        <v>491</v>
      </c>
      <c r="E1470" s="194" t="s">
        <v>740</v>
      </c>
      <c r="F1470" s="195">
        <v>-3234.75</v>
      </c>
      <c r="G1470" s="194">
        <f>'Drop downs XTRA'!$F1470*2</f>
        <v>-6469.5</v>
      </c>
      <c r="H1470" s="196">
        <v>42040</v>
      </c>
    </row>
    <row r="1471" spans="1:8">
      <c r="A1471" s="82" t="s">
        <v>758</v>
      </c>
      <c r="B1471" s="197" t="s">
        <v>730</v>
      </c>
      <c r="C1471" s="197" t="s">
        <v>750</v>
      </c>
      <c r="D1471" s="197" t="s">
        <v>491</v>
      </c>
      <c r="E1471" s="197" t="s">
        <v>740</v>
      </c>
      <c r="F1471" s="199">
        <v>-5596.8</v>
      </c>
      <c r="G1471" s="197">
        <f>'Drop downs XTRA'!$F1471*2</f>
        <v>-11193.6</v>
      </c>
      <c r="H1471" s="200">
        <v>42398</v>
      </c>
    </row>
    <row r="1472" spans="1:8">
      <c r="A1472" s="83" t="s">
        <v>759</v>
      </c>
      <c r="B1472" s="194" t="s">
        <v>730</v>
      </c>
      <c r="C1472" s="194" t="s">
        <v>743</v>
      </c>
      <c r="D1472" s="194" t="s">
        <v>751</v>
      </c>
      <c r="E1472" s="194" t="s">
        <v>740</v>
      </c>
      <c r="F1472" s="195">
        <v>-4910.0800000000008</v>
      </c>
      <c r="G1472" s="194">
        <f>'Drop downs XTRA'!$F1472*2</f>
        <v>-9820.1600000000017</v>
      </c>
      <c r="H1472" s="196">
        <v>42129</v>
      </c>
    </row>
    <row r="1473" spans="1:8">
      <c r="A1473" s="82" t="s">
        <v>756</v>
      </c>
      <c r="B1473" s="197" t="s">
        <v>738</v>
      </c>
      <c r="C1473" s="197" t="s">
        <v>743</v>
      </c>
      <c r="D1473" s="197" t="s">
        <v>751</v>
      </c>
      <c r="E1473" s="197" t="s">
        <v>740</v>
      </c>
      <c r="F1473" s="199">
        <v>-10010.91</v>
      </c>
      <c r="G1473" s="197">
        <f>'Drop downs XTRA'!$F1473*2</f>
        <v>-20021.82</v>
      </c>
      <c r="H1473" s="200">
        <v>42455</v>
      </c>
    </row>
    <row r="1474" spans="1:8">
      <c r="A1474" s="83" t="s">
        <v>757</v>
      </c>
      <c r="B1474" s="194" t="s">
        <v>738</v>
      </c>
      <c r="C1474" s="194" t="s">
        <v>750</v>
      </c>
      <c r="D1474" s="194" t="s">
        <v>732</v>
      </c>
      <c r="E1474" s="194" t="s">
        <v>740</v>
      </c>
      <c r="F1474" s="195">
        <v>-3773.8749999999995</v>
      </c>
      <c r="G1474" s="194">
        <f>'Drop downs XTRA'!$F1474*2</f>
        <v>-7547.7499999999991</v>
      </c>
      <c r="H1474" s="196">
        <v>42191</v>
      </c>
    </row>
    <row r="1475" spans="1:8">
      <c r="A1475" s="82" t="s">
        <v>758</v>
      </c>
      <c r="B1475" s="197" t="s">
        <v>738</v>
      </c>
      <c r="C1475" s="197" t="s">
        <v>731</v>
      </c>
      <c r="D1475" s="197" t="s">
        <v>494</v>
      </c>
      <c r="E1475" s="197" t="s">
        <v>740</v>
      </c>
      <c r="F1475" s="199">
        <v>-5596.8</v>
      </c>
      <c r="G1475" s="197">
        <f>'Drop downs XTRA'!$F1475*2</f>
        <v>-11193.6</v>
      </c>
      <c r="H1475" s="200">
        <v>42055</v>
      </c>
    </row>
    <row r="1476" spans="1:8">
      <c r="A1476" s="83" t="s">
        <v>759</v>
      </c>
      <c r="B1476" s="194" t="s">
        <v>738</v>
      </c>
      <c r="C1476" s="194" t="s">
        <v>743</v>
      </c>
      <c r="D1476" s="194" t="s">
        <v>751</v>
      </c>
      <c r="E1476" s="194" t="s">
        <v>740</v>
      </c>
      <c r="F1476" s="195">
        <v>-4296.32</v>
      </c>
      <c r="G1476" s="194">
        <f>'Drop downs XTRA'!$F1476*2</f>
        <v>-8592.64</v>
      </c>
      <c r="H1476" s="196">
        <v>42569</v>
      </c>
    </row>
    <row r="1477" spans="1:8">
      <c r="A1477" s="82" t="s">
        <v>756</v>
      </c>
      <c r="B1477" s="197" t="s">
        <v>748</v>
      </c>
      <c r="C1477" s="197" t="s">
        <v>743</v>
      </c>
      <c r="D1477" s="197" t="s">
        <v>739</v>
      </c>
      <c r="E1477" s="197" t="s">
        <v>740</v>
      </c>
      <c r="F1477" s="199">
        <v>-10685.220000000001</v>
      </c>
      <c r="G1477" s="197">
        <f>'Drop downs XTRA'!$F1477*2</f>
        <v>-21370.440000000002</v>
      </c>
      <c r="H1477" s="200">
        <v>42880</v>
      </c>
    </row>
    <row r="1478" spans="1:8">
      <c r="A1478" s="83" t="s">
        <v>757</v>
      </c>
      <c r="B1478" s="194" t="s">
        <v>748</v>
      </c>
      <c r="C1478" s="194" t="s">
        <v>734</v>
      </c>
      <c r="D1478" s="194" t="s">
        <v>752</v>
      </c>
      <c r="E1478" s="194" t="s">
        <v>740</v>
      </c>
      <c r="F1478" s="195">
        <v>-3106.5</v>
      </c>
      <c r="G1478" s="194">
        <f>'Drop downs XTRA'!$F1478*2</f>
        <v>-6213</v>
      </c>
      <c r="H1478" s="196">
        <v>42876</v>
      </c>
    </row>
    <row r="1479" spans="1:8">
      <c r="A1479" s="82" t="s">
        <v>758</v>
      </c>
      <c r="B1479" s="197" t="s">
        <v>748</v>
      </c>
      <c r="C1479" s="197" t="s">
        <v>504</v>
      </c>
      <c r="D1479" s="197" t="s">
        <v>494</v>
      </c>
      <c r="E1479" s="197" t="s">
        <v>740</v>
      </c>
      <c r="F1479" s="199">
        <v>-5393.2800000000007</v>
      </c>
      <c r="G1479" s="197">
        <f>'Drop downs XTRA'!$F1479*2</f>
        <v>-10786.560000000001</v>
      </c>
      <c r="H1479" s="200">
        <v>42268</v>
      </c>
    </row>
    <row r="1480" spans="1:8">
      <c r="A1480" s="83" t="s">
        <v>759</v>
      </c>
      <c r="B1480" s="194" t="s">
        <v>748</v>
      </c>
      <c r="C1480" s="194" t="s">
        <v>731</v>
      </c>
      <c r="D1480" s="194" t="s">
        <v>739</v>
      </c>
      <c r="E1480" s="194" t="s">
        <v>740</v>
      </c>
      <c r="F1480" s="195">
        <v>-4981.760000000002</v>
      </c>
      <c r="G1480" s="194">
        <f>'Drop downs XTRA'!$F1480*2</f>
        <v>-9963.5200000000041</v>
      </c>
      <c r="H1480" s="196">
        <v>42764</v>
      </c>
    </row>
    <row r="1481" spans="1:8">
      <c r="A1481" s="82" t="s">
        <v>756</v>
      </c>
      <c r="B1481" s="197" t="s">
        <v>744</v>
      </c>
      <c r="C1481" s="197" t="s">
        <v>731</v>
      </c>
      <c r="D1481" s="197" t="s">
        <v>752</v>
      </c>
      <c r="E1481" s="197" t="s">
        <v>740</v>
      </c>
      <c r="F1481" s="199">
        <v>-10840.83</v>
      </c>
      <c r="G1481" s="197">
        <f>'Drop downs XTRA'!$F1481*2</f>
        <v>-21681.66</v>
      </c>
      <c r="H1481" s="200">
        <v>42300</v>
      </c>
    </row>
    <row r="1482" spans="1:8">
      <c r="A1482" s="83" t="s">
        <v>757</v>
      </c>
      <c r="B1482" s="194" t="s">
        <v>744</v>
      </c>
      <c r="C1482" s="194" t="s">
        <v>502</v>
      </c>
      <c r="D1482" s="194" t="s">
        <v>732</v>
      </c>
      <c r="E1482" s="194" t="s">
        <v>740</v>
      </c>
      <c r="F1482" s="195">
        <v>-4370</v>
      </c>
      <c r="G1482" s="194">
        <f>'Drop downs XTRA'!$F1482*2</f>
        <v>-8740</v>
      </c>
      <c r="H1482" s="196">
        <v>42544</v>
      </c>
    </row>
    <row r="1483" spans="1:8">
      <c r="A1483" s="82" t="s">
        <v>758</v>
      </c>
      <c r="B1483" s="197" t="s">
        <v>744</v>
      </c>
      <c r="C1483" s="197" t="s">
        <v>743</v>
      </c>
      <c r="D1483" s="197" t="s">
        <v>732</v>
      </c>
      <c r="E1483" s="197" t="s">
        <v>740</v>
      </c>
      <c r="F1483" s="199">
        <v>-6470.24</v>
      </c>
      <c r="G1483" s="197">
        <f>'Drop downs XTRA'!$F1483*2</f>
        <v>-12940.48</v>
      </c>
      <c r="H1483" s="200">
        <v>42466</v>
      </c>
    </row>
    <row r="1484" spans="1:8">
      <c r="A1484" s="83" t="s">
        <v>759</v>
      </c>
      <c r="B1484" s="194" t="s">
        <v>744</v>
      </c>
      <c r="C1484" s="194" t="s">
        <v>731</v>
      </c>
      <c r="D1484" s="194" t="s">
        <v>752</v>
      </c>
      <c r="E1484" s="194" t="s">
        <v>740</v>
      </c>
      <c r="F1484" s="195">
        <v>-3790.0800000000008</v>
      </c>
      <c r="G1484" s="194">
        <f>'Drop downs XTRA'!$F1484*2</f>
        <v>-7580.1600000000017</v>
      </c>
      <c r="H1484" s="196">
        <v>42949</v>
      </c>
    </row>
    <row r="1485" spans="1:8">
      <c r="A1485" s="82" t="s">
        <v>756</v>
      </c>
      <c r="B1485" s="197" t="s">
        <v>738</v>
      </c>
      <c r="C1485" s="197" t="s">
        <v>504</v>
      </c>
      <c r="D1485" s="197" t="s">
        <v>494</v>
      </c>
      <c r="E1485" s="197" t="s">
        <v>740</v>
      </c>
      <c r="F1485" s="199">
        <v>-9158.76</v>
      </c>
      <c r="G1485" s="197">
        <f>'Drop downs XTRA'!$F1485*2</f>
        <v>-18317.52</v>
      </c>
      <c r="H1485" s="200">
        <v>42568</v>
      </c>
    </row>
    <row r="1486" spans="1:8">
      <c r="A1486" s="83" t="s">
        <v>757</v>
      </c>
      <c r="B1486" s="194" t="s">
        <v>738</v>
      </c>
      <c r="C1486" s="194" t="s">
        <v>502</v>
      </c>
      <c r="D1486" s="194" t="s">
        <v>491</v>
      </c>
      <c r="E1486" s="194" t="s">
        <v>740</v>
      </c>
      <c r="F1486" s="195">
        <v>-4313</v>
      </c>
      <c r="G1486" s="194">
        <f>'Drop downs XTRA'!$F1486*2</f>
        <v>-8626</v>
      </c>
      <c r="H1486" s="196">
        <v>42967</v>
      </c>
    </row>
    <row r="1487" spans="1:8">
      <c r="A1487" s="82" t="s">
        <v>758</v>
      </c>
      <c r="B1487" s="197" t="s">
        <v>738</v>
      </c>
      <c r="C1487" s="197" t="s">
        <v>743</v>
      </c>
      <c r="D1487" s="197" t="s">
        <v>739</v>
      </c>
      <c r="E1487" s="197" t="s">
        <v>740</v>
      </c>
      <c r="F1487" s="199">
        <v>-6529.5999999999995</v>
      </c>
      <c r="G1487" s="197">
        <f>'Drop downs XTRA'!$F1487*2</f>
        <v>-13059.199999999999</v>
      </c>
      <c r="H1487" s="200">
        <v>42683</v>
      </c>
    </row>
    <row r="1488" spans="1:8">
      <c r="A1488" s="83" t="s">
        <v>759</v>
      </c>
      <c r="B1488" s="194" t="s">
        <v>738</v>
      </c>
      <c r="C1488" s="194" t="s">
        <v>750</v>
      </c>
      <c r="D1488" s="194" t="s">
        <v>491</v>
      </c>
      <c r="E1488" s="194" t="s">
        <v>740</v>
      </c>
      <c r="F1488" s="195">
        <v>-3480.96</v>
      </c>
      <c r="G1488" s="194">
        <f>'Drop downs XTRA'!$F1488*2</f>
        <v>-6961.92</v>
      </c>
      <c r="H1488" s="196">
        <v>42598</v>
      </c>
    </row>
    <row r="1489" spans="1:8">
      <c r="A1489" s="82" t="s">
        <v>760</v>
      </c>
      <c r="B1489" s="197" t="s">
        <v>738</v>
      </c>
      <c r="C1489" s="197" t="s">
        <v>753</v>
      </c>
      <c r="D1489" s="197" t="s">
        <v>753</v>
      </c>
      <c r="E1489" s="197" t="s">
        <v>745</v>
      </c>
      <c r="F1489" s="199">
        <v>-7477.8000000000011</v>
      </c>
      <c r="G1489" s="197">
        <f>'Drop downs XTRA'!$F1489*2</f>
        <v>-14955.600000000002</v>
      </c>
      <c r="H1489" s="200">
        <v>42064</v>
      </c>
    </row>
    <row r="1490" spans="1:8">
      <c r="A1490" s="83" t="s">
        <v>39</v>
      </c>
      <c r="B1490" s="194" t="s">
        <v>738</v>
      </c>
      <c r="C1490" s="194" t="s">
        <v>753</v>
      </c>
      <c r="D1490" s="194" t="s">
        <v>753</v>
      </c>
      <c r="E1490" s="194" t="s">
        <v>745</v>
      </c>
      <c r="F1490" s="195">
        <v>-5225.8500000000013</v>
      </c>
      <c r="G1490" s="194">
        <f>'Drop downs XTRA'!$F1490*2</f>
        <v>-10451.700000000003</v>
      </c>
      <c r="H1490" s="196">
        <v>42649</v>
      </c>
    </row>
    <row r="1491" spans="1:8">
      <c r="A1491" s="82" t="s">
        <v>761</v>
      </c>
      <c r="B1491" s="197" t="s">
        <v>738</v>
      </c>
      <c r="C1491" s="197" t="s">
        <v>753</v>
      </c>
      <c r="D1491" s="197" t="s">
        <v>753</v>
      </c>
      <c r="E1491" s="197" t="s">
        <v>745</v>
      </c>
      <c r="F1491" s="199">
        <v>-1368.0000000000002</v>
      </c>
      <c r="G1491" s="197">
        <f>'Drop downs XTRA'!$F1491*2</f>
        <v>-2736.0000000000005</v>
      </c>
      <c r="H1491" s="200">
        <v>42558</v>
      </c>
    </row>
    <row r="1492" spans="1:8">
      <c r="A1492" s="83" t="s">
        <v>309</v>
      </c>
      <c r="B1492" s="194" t="s">
        <v>738</v>
      </c>
      <c r="C1492" s="194" t="s">
        <v>753</v>
      </c>
      <c r="D1492" s="194" t="s">
        <v>753</v>
      </c>
      <c r="E1492" s="194" t="s">
        <v>745</v>
      </c>
      <c r="F1492" s="195">
        <v>-1653.5399999999997</v>
      </c>
      <c r="G1492" s="194">
        <f>'Drop downs XTRA'!$F1492*2</f>
        <v>-3307.0799999999995</v>
      </c>
      <c r="H1492" s="196">
        <v>42570</v>
      </c>
    </row>
    <row r="1493" spans="1:8">
      <c r="A1493" s="82" t="s">
        <v>601</v>
      </c>
      <c r="B1493" s="197" t="s">
        <v>738</v>
      </c>
      <c r="C1493" s="197" t="s">
        <v>753</v>
      </c>
      <c r="D1493" s="197" t="s">
        <v>753</v>
      </c>
      <c r="E1493" s="197" t="s">
        <v>745</v>
      </c>
      <c r="F1493" s="199">
        <v>-2043</v>
      </c>
      <c r="G1493" s="197">
        <f>'Drop downs XTRA'!$F1493*2</f>
        <v>-4086</v>
      </c>
      <c r="H1493" s="200">
        <v>42703</v>
      </c>
    </row>
    <row r="1494" spans="1:8">
      <c r="A1494" s="83" t="s">
        <v>762</v>
      </c>
      <c r="B1494" s="194" t="s">
        <v>738</v>
      </c>
      <c r="C1494" s="194" t="s">
        <v>753</v>
      </c>
      <c r="D1494" s="194" t="s">
        <v>753</v>
      </c>
      <c r="E1494" s="194" t="s">
        <v>745</v>
      </c>
      <c r="F1494" s="195">
        <v>-1680</v>
      </c>
      <c r="G1494" s="194">
        <f>'Drop downs XTRA'!$F1494*2</f>
        <v>-3360</v>
      </c>
      <c r="H1494" s="196">
        <v>42725</v>
      </c>
    </row>
    <row r="1495" spans="1:8">
      <c r="A1495" s="82" t="s">
        <v>763</v>
      </c>
      <c r="B1495" s="197" t="s">
        <v>738</v>
      </c>
      <c r="C1495" s="197" t="s">
        <v>753</v>
      </c>
      <c r="D1495" s="197" t="s">
        <v>753</v>
      </c>
      <c r="E1495" s="197" t="s">
        <v>745</v>
      </c>
      <c r="F1495" s="199">
        <v>-3009.6000000000004</v>
      </c>
      <c r="G1495" s="197">
        <f>'Drop downs XTRA'!$F1495*2</f>
        <v>-6019.2000000000007</v>
      </c>
      <c r="H1495" s="200">
        <v>42028</v>
      </c>
    </row>
    <row r="1496" spans="1:8">
      <c r="A1496" s="83" t="s">
        <v>764</v>
      </c>
      <c r="B1496" s="194" t="s">
        <v>738</v>
      </c>
      <c r="C1496" s="194" t="s">
        <v>753</v>
      </c>
      <c r="D1496" s="194" t="s">
        <v>753</v>
      </c>
      <c r="E1496" s="194" t="s">
        <v>745</v>
      </c>
      <c r="F1496" s="195">
        <v>-1617.5160000000001</v>
      </c>
      <c r="G1496" s="194">
        <f>'Drop downs XTRA'!$F1496*2</f>
        <v>-3235.0320000000002</v>
      </c>
      <c r="H1496" s="196">
        <v>42064</v>
      </c>
    </row>
    <row r="1497" spans="1:8">
      <c r="A1497" s="82" t="s">
        <v>533</v>
      </c>
      <c r="B1497" s="197" t="s">
        <v>738</v>
      </c>
      <c r="C1497" s="197" t="s">
        <v>753</v>
      </c>
      <c r="D1497" s="197" t="s">
        <v>753</v>
      </c>
      <c r="E1497" s="197" t="s">
        <v>745</v>
      </c>
      <c r="F1497" s="199">
        <v>-3088</v>
      </c>
      <c r="G1497" s="197">
        <f>'Drop downs XTRA'!$F1497*2</f>
        <v>-6176</v>
      </c>
      <c r="H1497" s="200">
        <v>42612</v>
      </c>
    </row>
    <row r="1498" spans="1:8">
      <c r="A1498" s="83" t="s">
        <v>760</v>
      </c>
      <c r="B1498" s="194" t="s">
        <v>730</v>
      </c>
      <c r="C1498" s="194" t="s">
        <v>753</v>
      </c>
      <c r="D1498" s="194" t="s">
        <v>753</v>
      </c>
      <c r="E1498" s="194" t="s">
        <v>745</v>
      </c>
      <c r="F1498" s="195">
        <v>-9341.2000000000025</v>
      </c>
      <c r="G1498" s="194">
        <f>'Drop downs XTRA'!$F1498*2</f>
        <v>-18682.400000000005</v>
      </c>
      <c r="H1498" s="196">
        <v>42106</v>
      </c>
    </row>
    <row r="1499" spans="1:8">
      <c r="A1499" s="82" t="s">
        <v>39</v>
      </c>
      <c r="B1499" s="197" t="s">
        <v>730</v>
      </c>
      <c r="C1499" s="197" t="s">
        <v>753</v>
      </c>
      <c r="D1499" s="197" t="s">
        <v>753</v>
      </c>
      <c r="E1499" s="197" t="s">
        <v>745</v>
      </c>
      <c r="F1499" s="199">
        <v>-4645.2000000000007</v>
      </c>
      <c r="G1499" s="197">
        <f>'Drop downs XTRA'!$F1499*2</f>
        <v>-9290.4000000000015</v>
      </c>
      <c r="H1499" s="200">
        <v>42273</v>
      </c>
    </row>
    <row r="1500" spans="1:8">
      <c r="A1500" s="83" t="s">
        <v>761</v>
      </c>
      <c r="B1500" s="194" t="s">
        <v>730</v>
      </c>
      <c r="C1500" s="194" t="s">
        <v>753</v>
      </c>
      <c r="D1500" s="194" t="s">
        <v>753</v>
      </c>
      <c r="E1500" s="194" t="s">
        <v>745</v>
      </c>
      <c r="F1500" s="195">
        <v>-1032</v>
      </c>
      <c r="G1500" s="194">
        <f>'Drop downs XTRA'!$F1500*2</f>
        <v>-2064</v>
      </c>
      <c r="H1500" s="196">
        <v>42285</v>
      </c>
    </row>
    <row r="1501" spans="1:8">
      <c r="A1501" s="82" t="s">
        <v>309</v>
      </c>
      <c r="B1501" s="197" t="s">
        <v>730</v>
      </c>
      <c r="C1501" s="197" t="s">
        <v>753</v>
      </c>
      <c r="D1501" s="197" t="s">
        <v>753</v>
      </c>
      <c r="E1501" s="197" t="s">
        <v>745</v>
      </c>
      <c r="F1501" s="199">
        <v>-2025.54</v>
      </c>
      <c r="G1501" s="197">
        <f>'Drop downs XTRA'!$F1501*2</f>
        <v>-4051.08</v>
      </c>
      <c r="H1501" s="200">
        <v>42367</v>
      </c>
    </row>
    <row r="1502" spans="1:8">
      <c r="A1502" s="83"/>
      <c r="B1502" s="194" t="s">
        <v>730</v>
      </c>
      <c r="C1502" s="194" t="s">
        <v>753</v>
      </c>
      <c r="D1502" s="194" t="s">
        <v>753</v>
      </c>
      <c r="E1502" s="194" t="s">
        <v>745</v>
      </c>
      <c r="F1502" s="195">
        <v>-2207.2500000000005</v>
      </c>
      <c r="G1502" s="194">
        <f>'Drop downs XTRA'!$F1502*2</f>
        <v>-4414.5000000000009</v>
      </c>
      <c r="H1502" s="196">
        <v>42013</v>
      </c>
    </row>
    <row r="1503" spans="1:8">
      <c r="A1503" s="82" t="s">
        <v>762</v>
      </c>
      <c r="B1503" s="197" t="s">
        <v>730</v>
      </c>
      <c r="C1503" s="197" t="s">
        <v>753</v>
      </c>
      <c r="D1503" s="197" t="s">
        <v>753</v>
      </c>
      <c r="E1503" s="197" t="s">
        <v>745</v>
      </c>
      <c r="F1503" s="199">
        <v>-1204</v>
      </c>
      <c r="G1503" s="197">
        <f>'Drop downs XTRA'!$F1503*2</f>
        <v>-2408</v>
      </c>
      <c r="H1503" s="200">
        <v>42166</v>
      </c>
    </row>
    <row r="1504" spans="1:8">
      <c r="A1504" s="83" t="s">
        <v>763</v>
      </c>
      <c r="B1504" s="194" t="s">
        <v>730</v>
      </c>
      <c r="C1504" s="194" t="s">
        <v>753</v>
      </c>
      <c r="D1504" s="194" t="s">
        <v>753</v>
      </c>
      <c r="E1504" s="194" t="s">
        <v>745</v>
      </c>
      <c r="F1504" s="195">
        <v>-3024</v>
      </c>
      <c r="G1504" s="194">
        <f>'Drop downs XTRA'!$F1504*2</f>
        <v>-6048</v>
      </c>
      <c r="H1504" s="196">
        <v>42244</v>
      </c>
    </row>
    <row r="1505" spans="1:8">
      <c r="A1505" s="82" t="s">
        <v>764</v>
      </c>
      <c r="B1505" s="197" t="s">
        <v>730</v>
      </c>
      <c r="C1505" s="197" t="s">
        <v>753</v>
      </c>
      <c r="D1505" s="197" t="s">
        <v>753</v>
      </c>
      <c r="E1505" s="197" t="s">
        <v>745</v>
      </c>
      <c r="F1505" s="199">
        <v>-2023.2719999999999</v>
      </c>
      <c r="G1505" s="197">
        <f>'Drop downs XTRA'!$F1505*2</f>
        <v>-4046.5439999999999</v>
      </c>
      <c r="H1505" s="200">
        <v>42412</v>
      </c>
    </row>
    <row r="1506" spans="1:8">
      <c r="A1506" s="83" t="s">
        <v>533</v>
      </c>
      <c r="B1506" s="194" t="s">
        <v>730</v>
      </c>
      <c r="C1506" s="194" t="s">
        <v>753</v>
      </c>
      <c r="D1506" s="194" t="s">
        <v>753</v>
      </c>
      <c r="E1506" s="194" t="s">
        <v>745</v>
      </c>
      <c r="F1506" s="195">
        <v>-3726</v>
      </c>
      <c r="G1506" s="194">
        <f>'Drop downs XTRA'!$F1506*2</f>
        <v>-7452</v>
      </c>
      <c r="H1506" s="196">
        <v>42443</v>
      </c>
    </row>
    <row r="1507" spans="1:8">
      <c r="A1507" s="82" t="s">
        <v>760</v>
      </c>
      <c r="B1507" s="197" t="s">
        <v>738</v>
      </c>
      <c r="C1507" s="197" t="s">
        <v>753</v>
      </c>
      <c r="D1507" s="197" t="s">
        <v>753</v>
      </c>
      <c r="E1507" s="197" t="s">
        <v>745</v>
      </c>
      <c r="F1507" s="199">
        <v>-11216.700000000003</v>
      </c>
      <c r="G1507" s="197">
        <f>'Drop downs XTRA'!$F1507*2</f>
        <v>-22433.400000000005</v>
      </c>
      <c r="H1507" s="200">
        <v>42571</v>
      </c>
    </row>
    <row r="1508" spans="1:8">
      <c r="A1508" s="83" t="s">
        <v>39</v>
      </c>
      <c r="B1508" s="194" t="s">
        <v>738</v>
      </c>
      <c r="C1508" s="194" t="s">
        <v>753</v>
      </c>
      <c r="D1508" s="194" t="s">
        <v>753</v>
      </c>
      <c r="E1508" s="194" t="s">
        <v>745</v>
      </c>
      <c r="F1508" s="195">
        <v>-5225.8500000000013</v>
      </c>
      <c r="G1508" s="194">
        <f>'Drop downs XTRA'!$F1508*2</f>
        <v>-10451.700000000003</v>
      </c>
      <c r="H1508" s="196">
        <v>42381</v>
      </c>
    </row>
    <row r="1509" spans="1:8">
      <c r="A1509" s="82" t="s">
        <v>761</v>
      </c>
      <c r="B1509" s="197" t="s">
        <v>738</v>
      </c>
      <c r="C1509" s="197" t="s">
        <v>753</v>
      </c>
      <c r="D1509" s="197" t="s">
        <v>753</v>
      </c>
      <c r="E1509" s="197" t="s">
        <v>745</v>
      </c>
      <c r="F1509" s="199">
        <v>-1416</v>
      </c>
      <c r="G1509" s="197">
        <f>'Drop downs XTRA'!$F1509*2</f>
        <v>-2832</v>
      </c>
      <c r="H1509" s="200">
        <v>42339</v>
      </c>
    </row>
    <row r="1510" spans="1:8">
      <c r="A1510" s="83" t="s">
        <v>309</v>
      </c>
      <c r="B1510" s="194" t="s">
        <v>738</v>
      </c>
      <c r="C1510" s="194" t="s">
        <v>753</v>
      </c>
      <c r="D1510" s="194" t="s">
        <v>753</v>
      </c>
      <c r="E1510" s="194" t="s">
        <v>745</v>
      </c>
      <c r="F1510" s="195">
        <v>-1889.76</v>
      </c>
      <c r="G1510" s="194">
        <f>'Drop downs XTRA'!$F1510*2</f>
        <v>-3779.52</v>
      </c>
      <c r="H1510" s="196">
        <v>42296</v>
      </c>
    </row>
    <row r="1511" spans="1:8">
      <c r="A1511" s="82" t="s">
        <v>601</v>
      </c>
      <c r="B1511" s="197" t="s">
        <v>738</v>
      </c>
      <c r="C1511" s="197" t="s">
        <v>753</v>
      </c>
      <c r="D1511" s="197" t="s">
        <v>753</v>
      </c>
      <c r="E1511" s="197" t="s">
        <v>745</v>
      </c>
      <c r="F1511" s="199">
        <v>-2069.9999999999995</v>
      </c>
      <c r="G1511" s="197">
        <f>'Drop downs XTRA'!$F1511*2</f>
        <v>-4139.9999999999991</v>
      </c>
      <c r="H1511" s="200">
        <v>42791</v>
      </c>
    </row>
    <row r="1512" spans="1:8">
      <c r="A1512" s="83" t="s">
        <v>762</v>
      </c>
      <c r="B1512" s="194" t="s">
        <v>738</v>
      </c>
      <c r="C1512" s="194" t="s">
        <v>753</v>
      </c>
      <c r="D1512" s="194" t="s">
        <v>753</v>
      </c>
      <c r="E1512" s="194" t="s">
        <v>745</v>
      </c>
      <c r="F1512" s="195">
        <v>-1204</v>
      </c>
      <c r="G1512" s="194">
        <f>'Drop downs XTRA'!$F1512*2</f>
        <v>-2408</v>
      </c>
      <c r="H1512" s="196">
        <v>42560</v>
      </c>
    </row>
    <row r="1513" spans="1:8">
      <c r="A1513" s="82" t="s">
        <v>763</v>
      </c>
      <c r="B1513" s="197" t="s">
        <v>738</v>
      </c>
      <c r="C1513" s="197" t="s">
        <v>753</v>
      </c>
      <c r="D1513" s="197" t="s">
        <v>753</v>
      </c>
      <c r="E1513" s="197" t="s">
        <v>745</v>
      </c>
      <c r="F1513" s="199">
        <v>-2431.7999999999997</v>
      </c>
      <c r="G1513" s="197">
        <f>'Drop downs XTRA'!$F1513*2</f>
        <v>-4863.5999999999995</v>
      </c>
      <c r="H1513" s="200">
        <v>42689</v>
      </c>
    </row>
    <row r="1514" spans="1:8">
      <c r="A1514" s="83" t="s">
        <v>764</v>
      </c>
      <c r="B1514" s="194" t="s">
        <v>738</v>
      </c>
      <c r="C1514" s="194" t="s">
        <v>753</v>
      </c>
      <c r="D1514" s="194" t="s">
        <v>753</v>
      </c>
      <c r="E1514" s="194" t="s">
        <v>745</v>
      </c>
      <c r="F1514" s="195">
        <v>-2116.9079999999999</v>
      </c>
      <c r="G1514" s="194">
        <f>'Drop downs XTRA'!$F1514*2</f>
        <v>-4233.8159999999998</v>
      </c>
      <c r="H1514" s="196">
        <v>42996</v>
      </c>
    </row>
    <row r="1515" spans="1:8">
      <c r="A1515" s="82" t="s">
        <v>533</v>
      </c>
      <c r="B1515" s="197" t="s">
        <v>738</v>
      </c>
      <c r="C1515" s="197" t="s">
        <v>753</v>
      </c>
      <c r="D1515" s="197" t="s">
        <v>753</v>
      </c>
      <c r="E1515" s="197" t="s">
        <v>745</v>
      </c>
      <c r="F1515" s="199">
        <v>-2472</v>
      </c>
      <c r="G1515" s="197">
        <f>'Drop downs XTRA'!$F1515*2</f>
        <v>-4944</v>
      </c>
      <c r="H1515" s="200">
        <v>42522</v>
      </c>
    </row>
    <row r="1516" spans="1:8">
      <c r="A1516" s="83" t="s">
        <v>760</v>
      </c>
      <c r="B1516" s="194" t="s">
        <v>748</v>
      </c>
      <c r="C1516" s="194" t="s">
        <v>753</v>
      </c>
      <c r="D1516" s="194" t="s">
        <v>753</v>
      </c>
      <c r="E1516" s="194" t="s">
        <v>745</v>
      </c>
      <c r="F1516" s="195">
        <v>-10115.600000000002</v>
      </c>
      <c r="G1516" s="194">
        <f>'Drop downs XTRA'!$F1516*2</f>
        <v>-20231.200000000004</v>
      </c>
      <c r="H1516" s="196">
        <v>42487</v>
      </c>
    </row>
    <row r="1517" spans="1:8">
      <c r="A1517" s="82" t="s">
        <v>39</v>
      </c>
      <c r="B1517" s="197" t="s">
        <v>748</v>
      </c>
      <c r="C1517" s="197" t="s">
        <v>753</v>
      </c>
      <c r="D1517" s="197" t="s">
        <v>753</v>
      </c>
      <c r="E1517" s="197" t="s">
        <v>745</v>
      </c>
      <c r="F1517" s="199">
        <v>-4645.2000000000007</v>
      </c>
      <c r="G1517" s="197">
        <f>'Drop downs XTRA'!$F1517*2</f>
        <v>-9290.4000000000015</v>
      </c>
      <c r="H1517" s="200">
        <v>42414</v>
      </c>
    </row>
    <row r="1518" spans="1:8">
      <c r="A1518" s="83" t="s">
        <v>761</v>
      </c>
      <c r="B1518" s="194" t="s">
        <v>748</v>
      </c>
      <c r="C1518" s="194" t="s">
        <v>753</v>
      </c>
      <c r="D1518" s="194" t="s">
        <v>753</v>
      </c>
      <c r="E1518" s="194" t="s">
        <v>745</v>
      </c>
      <c r="F1518" s="195">
        <v>-1416</v>
      </c>
      <c r="G1518" s="194">
        <f>'Drop downs XTRA'!$F1518*2</f>
        <v>-2832</v>
      </c>
      <c r="H1518" s="196">
        <v>42019</v>
      </c>
    </row>
    <row r="1519" spans="1:8">
      <c r="A1519" s="82" t="s">
        <v>309</v>
      </c>
      <c r="B1519" s="197" t="s">
        <v>748</v>
      </c>
      <c r="C1519" s="197" t="s">
        <v>753</v>
      </c>
      <c r="D1519" s="197" t="s">
        <v>753</v>
      </c>
      <c r="E1519" s="197" t="s">
        <v>745</v>
      </c>
      <c r="F1519" s="199">
        <v>-1692.6</v>
      </c>
      <c r="G1519" s="197">
        <f>'Drop downs XTRA'!$F1519*2</f>
        <v>-3385.2</v>
      </c>
      <c r="H1519" s="200">
        <v>42869</v>
      </c>
    </row>
    <row r="1520" spans="1:8">
      <c r="A1520" s="83" t="s">
        <v>601</v>
      </c>
      <c r="B1520" s="194" t="s">
        <v>748</v>
      </c>
      <c r="C1520" s="194" t="s">
        <v>753</v>
      </c>
      <c r="D1520" s="194" t="s">
        <v>753</v>
      </c>
      <c r="E1520" s="194" t="s">
        <v>745</v>
      </c>
      <c r="F1520" s="195">
        <v>-1812.375</v>
      </c>
      <c r="G1520" s="194">
        <f>'Drop downs XTRA'!$F1520*2</f>
        <v>-3624.75</v>
      </c>
      <c r="H1520" s="196">
        <v>42671</v>
      </c>
    </row>
    <row r="1521" spans="1:8">
      <c r="A1521" s="82" t="s">
        <v>762</v>
      </c>
      <c r="B1521" s="197" t="s">
        <v>748</v>
      </c>
      <c r="C1521" s="197" t="s">
        <v>753</v>
      </c>
      <c r="D1521" s="197" t="s">
        <v>753</v>
      </c>
      <c r="E1521" s="197" t="s">
        <v>745</v>
      </c>
      <c r="F1521" s="199">
        <v>-1344</v>
      </c>
      <c r="G1521" s="197">
        <f>'Drop downs XTRA'!$F1521*2</f>
        <v>-2688</v>
      </c>
      <c r="H1521" s="200">
        <v>42592</v>
      </c>
    </row>
    <row r="1522" spans="1:8">
      <c r="A1522" s="83" t="s">
        <v>763</v>
      </c>
      <c r="B1522" s="194" t="s">
        <v>748</v>
      </c>
      <c r="C1522" s="194" t="s">
        <v>753</v>
      </c>
      <c r="D1522" s="194" t="s">
        <v>753</v>
      </c>
      <c r="E1522" s="194" t="s">
        <v>745</v>
      </c>
      <c r="F1522" s="195">
        <v>-2966.4</v>
      </c>
      <c r="G1522" s="194">
        <f>'Drop downs XTRA'!$F1522*2</f>
        <v>-5932.8</v>
      </c>
      <c r="H1522" s="196">
        <v>42298</v>
      </c>
    </row>
    <row r="1523" spans="1:8">
      <c r="A1523" s="82" t="s">
        <v>764</v>
      </c>
      <c r="B1523" s="197" t="s">
        <v>748</v>
      </c>
      <c r="C1523" s="197" t="s">
        <v>753</v>
      </c>
      <c r="D1523" s="197" t="s">
        <v>753</v>
      </c>
      <c r="E1523" s="197" t="s">
        <v>745</v>
      </c>
      <c r="F1523" s="199">
        <v>-1826.2080000000003</v>
      </c>
      <c r="G1523" s="197">
        <f>'Drop downs XTRA'!$F1523*2</f>
        <v>-3652.4160000000006</v>
      </c>
      <c r="H1523" s="200">
        <v>42414</v>
      </c>
    </row>
    <row r="1524" spans="1:8">
      <c r="A1524" s="83" t="s">
        <v>533</v>
      </c>
      <c r="B1524" s="194" t="s">
        <v>748</v>
      </c>
      <c r="C1524" s="194" t="s">
        <v>753</v>
      </c>
      <c r="D1524" s="194" t="s">
        <v>753</v>
      </c>
      <c r="E1524" s="194" t="s">
        <v>745</v>
      </c>
      <c r="F1524" s="195">
        <v>-3780</v>
      </c>
      <c r="G1524" s="194">
        <f>'Drop downs XTRA'!$F1524*2</f>
        <v>-7560</v>
      </c>
      <c r="H1524" s="196">
        <v>42998</v>
      </c>
    </row>
    <row r="1525" spans="1:8">
      <c r="A1525" s="82" t="s">
        <v>760</v>
      </c>
      <c r="B1525" s="197" t="s">
        <v>744</v>
      </c>
      <c r="C1525" s="197" t="s">
        <v>753</v>
      </c>
      <c r="D1525" s="197" t="s">
        <v>753</v>
      </c>
      <c r="E1525" s="197" t="s">
        <v>745</v>
      </c>
      <c r="F1525" s="199">
        <v>-8766.4500000000007</v>
      </c>
      <c r="G1525" s="197">
        <f>'Drop downs XTRA'!$F1525*2</f>
        <v>-17532.900000000001</v>
      </c>
      <c r="H1525" s="200">
        <v>42557</v>
      </c>
    </row>
    <row r="1526" spans="1:8">
      <c r="A1526" s="83" t="s">
        <v>39</v>
      </c>
      <c r="B1526" s="194" t="s">
        <v>744</v>
      </c>
      <c r="C1526" s="194" t="s">
        <v>753</v>
      </c>
      <c r="D1526" s="194" t="s">
        <v>753</v>
      </c>
      <c r="E1526" s="194" t="s">
        <v>745</v>
      </c>
      <c r="F1526" s="195">
        <v>-3483.9000000000005</v>
      </c>
      <c r="G1526" s="194">
        <f>'Drop downs XTRA'!$F1526*2</f>
        <v>-6967.8000000000011</v>
      </c>
      <c r="H1526" s="196">
        <v>42945</v>
      </c>
    </row>
    <row r="1527" spans="1:8">
      <c r="A1527" s="82" t="s">
        <v>761</v>
      </c>
      <c r="B1527" s="197" t="s">
        <v>744</v>
      </c>
      <c r="C1527" s="197" t="s">
        <v>753</v>
      </c>
      <c r="D1527" s="197" t="s">
        <v>753</v>
      </c>
      <c r="E1527" s="197" t="s">
        <v>745</v>
      </c>
      <c r="F1527" s="199">
        <v>-1239</v>
      </c>
      <c r="G1527" s="197">
        <f>'Drop downs XTRA'!$F1527*2</f>
        <v>-2478</v>
      </c>
      <c r="H1527" s="200">
        <v>42087</v>
      </c>
    </row>
    <row r="1528" spans="1:8">
      <c r="A1528" s="83" t="s">
        <v>309</v>
      </c>
      <c r="B1528" s="194" t="s">
        <v>744</v>
      </c>
      <c r="C1528" s="194" t="s">
        <v>753</v>
      </c>
      <c r="D1528" s="194" t="s">
        <v>753</v>
      </c>
      <c r="E1528" s="194" t="s">
        <v>745</v>
      </c>
      <c r="F1528" s="195">
        <v>-1934.4</v>
      </c>
      <c r="G1528" s="194">
        <f>'Drop downs XTRA'!$F1528*2</f>
        <v>-3868.8</v>
      </c>
      <c r="H1528" s="196">
        <v>42932</v>
      </c>
    </row>
    <row r="1529" spans="1:8">
      <c r="A1529" s="82" t="s">
        <v>601</v>
      </c>
      <c r="B1529" s="197" t="s">
        <v>744</v>
      </c>
      <c r="C1529" s="197" t="s">
        <v>753</v>
      </c>
      <c r="D1529" s="197" t="s">
        <v>753</v>
      </c>
      <c r="E1529" s="197" t="s">
        <v>745</v>
      </c>
      <c r="F1529" s="199">
        <v>-1989</v>
      </c>
      <c r="G1529" s="197">
        <f>'Drop downs XTRA'!$F1529*2</f>
        <v>-3978</v>
      </c>
      <c r="H1529" s="200">
        <v>42944</v>
      </c>
    </row>
    <row r="1530" spans="1:8">
      <c r="A1530" s="83" t="s">
        <v>762</v>
      </c>
      <c r="B1530" s="194" t="s">
        <v>744</v>
      </c>
      <c r="C1530" s="194" t="s">
        <v>753</v>
      </c>
      <c r="D1530" s="194" t="s">
        <v>753</v>
      </c>
      <c r="E1530" s="194" t="s">
        <v>745</v>
      </c>
      <c r="F1530" s="195">
        <v>-1856</v>
      </c>
      <c r="G1530" s="194">
        <f>'Drop downs XTRA'!$F1530*2</f>
        <v>-3712</v>
      </c>
      <c r="H1530" s="196">
        <v>42733</v>
      </c>
    </row>
    <row r="1531" spans="1:8">
      <c r="A1531" s="82" t="s">
        <v>763</v>
      </c>
      <c r="B1531" s="197" t="s">
        <v>744</v>
      </c>
      <c r="C1531" s="197" t="s">
        <v>753</v>
      </c>
      <c r="D1531" s="197" t="s">
        <v>753</v>
      </c>
      <c r="E1531" s="197" t="s">
        <v>745</v>
      </c>
      <c r="F1531" s="199">
        <v>-2633.3999999999996</v>
      </c>
      <c r="G1531" s="197">
        <f>'Drop downs XTRA'!$F1531*2</f>
        <v>-5266.7999999999993</v>
      </c>
      <c r="H1531" s="200">
        <v>42242</v>
      </c>
    </row>
    <row r="1532" spans="1:8">
      <c r="A1532" s="83" t="s">
        <v>764</v>
      </c>
      <c r="B1532" s="194" t="s">
        <v>744</v>
      </c>
      <c r="C1532" s="194" t="s">
        <v>753</v>
      </c>
      <c r="D1532" s="194" t="s">
        <v>753</v>
      </c>
      <c r="E1532" s="194" t="s">
        <v>745</v>
      </c>
      <c r="F1532" s="195">
        <v>-1597.932</v>
      </c>
      <c r="G1532" s="194">
        <f>'Drop downs XTRA'!$F1532*2</f>
        <v>-3195.864</v>
      </c>
      <c r="H1532" s="196">
        <v>42110</v>
      </c>
    </row>
    <row r="1533" spans="1:8">
      <c r="A1533" s="82" t="s">
        <v>533</v>
      </c>
      <c r="B1533" s="197" t="s">
        <v>744</v>
      </c>
      <c r="C1533" s="197" t="s">
        <v>753</v>
      </c>
      <c r="D1533" s="197" t="s">
        <v>753</v>
      </c>
      <c r="E1533" s="197" t="s">
        <v>745</v>
      </c>
      <c r="F1533" s="199">
        <v>-2484</v>
      </c>
      <c r="G1533" s="197">
        <f>'Drop downs XTRA'!$F1533*2</f>
        <v>-4968</v>
      </c>
      <c r="H1533" s="200">
        <v>42953</v>
      </c>
    </row>
    <row r="1534" spans="1:8">
      <c r="A1534" s="83" t="s">
        <v>729</v>
      </c>
      <c r="B1534" s="194" t="s">
        <v>730</v>
      </c>
      <c r="C1534" s="194" t="s">
        <v>731</v>
      </c>
      <c r="D1534" s="194" t="s">
        <v>732</v>
      </c>
      <c r="E1534" s="194" t="s">
        <v>28</v>
      </c>
      <c r="F1534" s="195">
        <v>25597.635524999994</v>
      </c>
      <c r="G1534" s="194">
        <f>'Drop downs XTRA'!$F1534*2</f>
        <v>51195.271049999988</v>
      </c>
      <c r="H1534" s="196">
        <v>42405</v>
      </c>
    </row>
    <row r="1535" spans="1:8">
      <c r="A1535" s="82" t="s">
        <v>735</v>
      </c>
      <c r="B1535" s="197" t="s">
        <v>730</v>
      </c>
      <c r="C1535" s="197" t="s">
        <v>504</v>
      </c>
      <c r="D1535" s="197" t="s">
        <v>754</v>
      </c>
      <c r="E1535" s="197" t="s">
        <v>28</v>
      </c>
      <c r="F1535" s="199">
        <v>4098.7043279999998</v>
      </c>
      <c r="G1535" s="197">
        <f>'Drop downs XTRA'!$F1535*2</f>
        <v>8197.4086559999996</v>
      </c>
      <c r="H1535" s="200">
        <v>42963</v>
      </c>
    </row>
    <row r="1536" spans="1:8">
      <c r="A1536" s="83" t="s">
        <v>741</v>
      </c>
      <c r="B1536" s="194" t="s">
        <v>730</v>
      </c>
      <c r="C1536" s="194" t="s">
        <v>504</v>
      </c>
      <c r="D1536" s="194" t="s">
        <v>754</v>
      </c>
      <c r="E1536" s="194" t="s">
        <v>28</v>
      </c>
      <c r="F1536" s="195">
        <v>8945.8774271999991</v>
      </c>
      <c r="G1536" s="194">
        <f>'Drop downs XTRA'!$F1536*2</f>
        <v>17891.754854399998</v>
      </c>
      <c r="H1536" s="196">
        <v>42728</v>
      </c>
    </row>
    <row r="1537" spans="1:8">
      <c r="A1537" s="82" t="s">
        <v>746</v>
      </c>
      <c r="B1537" s="197" t="s">
        <v>730</v>
      </c>
      <c r="C1537" s="197" t="s">
        <v>734</v>
      </c>
      <c r="D1537" s="197" t="s">
        <v>492</v>
      </c>
      <c r="E1537" s="197" t="s">
        <v>28</v>
      </c>
      <c r="F1537" s="199">
        <v>16085.234221056002</v>
      </c>
      <c r="G1537" s="197">
        <f>'Drop downs XTRA'!$F1537*2</f>
        <v>32170.468442112004</v>
      </c>
      <c r="H1537" s="200">
        <v>42333</v>
      </c>
    </row>
    <row r="1538" spans="1:8">
      <c r="A1538" s="83" t="s">
        <v>729</v>
      </c>
      <c r="B1538" s="194" t="s">
        <v>738</v>
      </c>
      <c r="C1538" s="194" t="s">
        <v>731</v>
      </c>
      <c r="D1538" s="194" t="s">
        <v>754</v>
      </c>
      <c r="E1538" s="194" t="s">
        <v>28</v>
      </c>
      <c r="F1538" s="195">
        <v>21627.390014999994</v>
      </c>
      <c r="G1538" s="194">
        <f>'Drop downs XTRA'!$F1538*2</f>
        <v>43254.780029999987</v>
      </c>
      <c r="H1538" s="196">
        <v>42771</v>
      </c>
    </row>
    <row r="1539" spans="1:8">
      <c r="A1539" s="82" t="s">
        <v>735</v>
      </c>
      <c r="B1539" s="197" t="s">
        <v>738</v>
      </c>
      <c r="C1539" s="197" t="s">
        <v>731</v>
      </c>
      <c r="D1539" s="197" t="s">
        <v>732</v>
      </c>
      <c r="E1539" s="197" t="s">
        <v>28</v>
      </c>
      <c r="F1539" s="199">
        <v>5809.1091029999989</v>
      </c>
      <c r="G1539" s="197">
        <f>'Drop downs XTRA'!$F1539*2</f>
        <v>11618.218205999998</v>
      </c>
      <c r="H1539" s="200">
        <v>42914</v>
      </c>
    </row>
    <row r="1540" spans="1:8">
      <c r="A1540" s="83" t="s">
        <v>741</v>
      </c>
      <c r="B1540" s="194" t="s">
        <v>738</v>
      </c>
      <c r="C1540" s="194" t="s">
        <v>734</v>
      </c>
      <c r="D1540" s="194" t="s">
        <v>491</v>
      </c>
      <c r="E1540" s="194" t="s">
        <v>28</v>
      </c>
      <c r="F1540" s="195">
        <v>13478.363712</v>
      </c>
      <c r="G1540" s="194">
        <f>'Drop downs XTRA'!$F1540*2</f>
        <v>26956.727424000001</v>
      </c>
      <c r="H1540" s="196">
        <v>42451</v>
      </c>
    </row>
    <row r="1541" spans="1:8">
      <c r="A1541" s="82" t="s">
        <v>746</v>
      </c>
      <c r="B1541" s="197" t="s">
        <v>738</v>
      </c>
      <c r="C1541" s="197" t="s">
        <v>734</v>
      </c>
      <c r="D1541" s="197" t="s">
        <v>751</v>
      </c>
      <c r="E1541" s="197" t="s">
        <v>28</v>
      </c>
      <c r="F1541" s="199">
        <v>16410.43009536</v>
      </c>
      <c r="G1541" s="197">
        <f>'Drop downs XTRA'!$F1541*2</f>
        <v>32820.860190719999</v>
      </c>
      <c r="H1541" s="200">
        <v>42896</v>
      </c>
    </row>
    <row r="1542" spans="1:8">
      <c r="A1542" s="83" t="s">
        <v>729</v>
      </c>
      <c r="B1542" s="194" t="s">
        <v>744</v>
      </c>
      <c r="C1542" s="194" t="s">
        <v>504</v>
      </c>
      <c r="D1542" s="194" t="s">
        <v>732</v>
      </c>
      <c r="E1542" s="194" t="s">
        <v>28</v>
      </c>
      <c r="F1542" s="195">
        <v>20611.342359999995</v>
      </c>
      <c r="G1542" s="194">
        <f>'Drop downs XTRA'!$F1542*2</f>
        <v>41222.68471999999</v>
      </c>
      <c r="H1542" s="196">
        <v>42624</v>
      </c>
    </row>
    <row r="1543" spans="1:8">
      <c r="A1543" s="82" t="s">
        <v>735</v>
      </c>
      <c r="B1543" s="197" t="s">
        <v>744</v>
      </c>
      <c r="C1543" s="197" t="s">
        <v>504</v>
      </c>
      <c r="D1543" s="197" t="s">
        <v>751</v>
      </c>
      <c r="E1543" s="197" t="s">
        <v>28</v>
      </c>
      <c r="F1543" s="199">
        <v>8983.1639547000013</v>
      </c>
      <c r="G1543" s="197">
        <f>'Drop downs XTRA'!$F1543*2</f>
        <v>17966.327909400003</v>
      </c>
      <c r="H1543" s="200">
        <v>42704</v>
      </c>
    </row>
    <row r="1544" spans="1:8">
      <c r="A1544" s="83" t="s">
        <v>741</v>
      </c>
      <c r="B1544" s="194" t="s">
        <v>744</v>
      </c>
      <c r="C1544" s="194" t="s">
        <v>734</v>
      </c>
      <c r="D1544" s="194" t="s">
        <v>491</v>
      </c>
      <c r="E1544" s="194" t="s">
        <v>28</v>
      </c>
      <c r="F1544" s="195">
        <v>8922.608704799999</v>
      </c>
      <c r="G1544" s="194">
        <f>'Drop downs XTRA'!$F1544*2</f>
        <v>17845.217409599998</v>
      </c>
      <c r="H1544" s="196">
        <v>42064</v>
      </c>
    </row>
    <row r="1545" spans="1:8">
      <c r="A1545" s="82" t="s">
        <v>746</v>
      </c>
      <c r="B1545" s="197" t="s">
        <v>744</v>
      </c>
      <c r="C1545" s="197" t="s">
        <v>743</v>
      </c>
      <c r="D1545" s="197" t="s">
        <v>752</v>
      </c>
      <c r="E1545" s="197" t="s">
        <v>28</v>
      </c>
      <c r="F1545" s="199">
        <v>18998.088302592008</v>
      </c>
      <c r="G1545" s="197">
        <f>'Drop downs XTRA'!$F1545*2</f>
        <v>37996.176605184017</v>
      </c>
      <c r="H1545" s="200">
        <v>42020</v>
      </c>
    </row>
    <row r="1546" spans="1:8">
      <c r="A1546" s="83" t="s">
        <v>729</v>
      </c>
      <c r="B1546" s="194" t="s">
        <v>748</v>
      </c>
      <c r="C1546" s="194" t="s">
        <v>502</v>
      </c>
      <c r="D1546" s="194" t="s">
        <v>754</v>
      </c>
      <c r="E1546" s="194" t="s">
        <v>28</v>
      </c>
      <c r="F1546" s="195">
        <v>15683.630654999994</v>
      </c>
      <c r="G1546" s="194">
        <f>'Drop downs XTRA'!$F1546*2</f>
        <v>31367.261309999987</v>
      </c>
      <c r="H1546" s="196">
        <v>42614</v>
      </c>
    </row>
    <row r="1547" spans="1:8">
      <c r="A1547" s="82" t="s">
        <v>735</v>
      </c>
      <c r="B1547" s="197" t="s">
        <v>748</v>
      </c>
      <c r="C1547" s="197" t="s">
        <v>734</v>
      </c>
      <c r="D1547" s="197" t="s">
        <v>752</v>
      </c>
      <c r="E1547" s="197" t="s">
        <v>28</v>
      </c>
      <c r="F1547" s="199">
        <v>8861.2205526000016</v>
      </c>
      <c r="G1547" s="197">
        <f>'Drop downs XTRA'!$F1547*2</f>
        <v>17722.441105200003</v>
      </c>
      <c r="H1547" s="200">
        <v>42759</v>
      </c>
    </row>
    <row r="1548" spans="1:8">
      <c r="A1548" s="83" t="s">
        <v>741</v>
      </c>
      <c r="B1548" s="194" t="s">
        <v>748</v>
      </c>
      <c r="C1548" s="194" t="s">
        <v>731</v>
      </c>
      <c r="D1548" s="194" t="s">
        <v>752</v>
      </c>
      <c r="E1548" s="194" t="s">
        <v>28</v>
      </c>
      <c r="F1548" s="195">
        <v>10484.953113599999</v>
      </c>
      <c r="G1548" s="194">
        <f>'Drop downs XTRA'!$F1548*2</f>
        <v>20969.906227199997</v>
      </c>
      <c r="H1548" s="196">
        <v>42466</v>
      </c>
    </row>
    <row r="1549" spans="1:8">
      <c r="A1549" s="82" t="s">
        <v>746</v>
      </c>
      <c r="B1549" s="197" t="s">
        <v>748</v>
      </c>
      <c r="C1549" s="197" t="s">
        <v>743</v>
      </c>
      <c r="D1549" s="197" t="s">
        <v>752</v>
      </c>
      <c r="E1549" s="197" t="s">
        <v>28</v>
      </c>
      <c r="F1549" s="199">
        <v>18728.611872768004</v>
      </c>
      <c r="G1549" s="197">
        <f>'Drop downs XTRA'!$F1549*2</f>
        <v>37457.223745536008</v>
      </c>
      <c r="H1549" s="200">
        <v>42181</v>
      </c>
    </row>
    <row r="1550" spans="1:8">
      <c r="A1550" s="83" t="s">
        <v>729</v>
      </c>
      <c r="B1550" s="194" t="s">
        <v>738</v>
      </c>
      <c r="C1550" s="194" t="s">
        <v>750</v>
      </c>
      <c r="D1550" s="194" t="s">
        <v>752</v>
      </c>
      <c r="E1550" s="194" t="s">
        <v>28</v>
      </c>
      <c r="F1550" s="195">
        <v>32284.364804999997</v>
      </c>
      <c r="G1550" s="194">
        <f>'Drop downs XTRA'!$F1550*2</f>
        <v>64568.729609999995</v>
      </c>
      <c r="H1550" s="196">
        <v>42712</v>
      </c>
    </row>
    <row r="1551" spans="1:8">
      <c r="A1551" s="82" t="s">
        <v>735</v>
      </c>
      <c r="B1551" s="197" t="s">
        <v>738</v>
      </c>
      <c r="C1551" s="197" t="s">
        <v>504</v>
      </c>
      <c r="D1551" s="197" t="s">
        <v>752</v>
      </c>
      <c r="E1551" s="197" t="s">
        <v>28</v>
      </c>
      <c r="F1551" s="199">
        <v>6232.6627739999976</v>
      </c>
      <c r="G1551" s="197">
        <f>'Drop downs XTRA'!$F1551*2</f>
        <v>12465.325547999995</v>
      </c>
      <c r="H1551" s="200">
        <v>42632</v>
      </c>
    </row>
    <row r="1552" spans="1:8">
      <c r="A1552" s="83" t="s">
        <v>741</v>
      </c>
      <c r="B1552" s="194" t="s">
        <v>738</v>
      </c>
      <c r="C1552" s="194" t="s">
        <v>743</v>
      </c>
      <c r="D1552" s="194" t="s">
        <v>751</v>
      </c>
      <c r="E1552" s="194" t="s">
        <v>28</v>
      </c>
      <c r="F1552" s="195">
        <v>11762.9356032</v>
      </c>
      <c r="G1552" s="194">
        <f>'Drop downs XTRA'!$F1552*2</f>
        <v>23525.871206399999</v>
      </c>
      <c r="H1552" s="196">
        <v>42014</v>
      </c>
    </row>
    <row r="1553" spans="1:8">
      <c r="A1553" s="82" t="s">
        <v>746</v>
      </c>
      <c r="B1553" s="197" t="s">
        <v>738</v>
      </c>
      <c r="C1553" s="197" t="s">
        <v>743</v>
      </c>
      <c r="D1553" s="197" t="s">
        <v>732</v>
      </c>
      <c r="E1553" s="197" t="s">
        <v>28</v>
      </c>
      <c r="F1553" s="199">
        <v>13484.038127616004</v>
      </c>
      <c r="G1553" s="197">
        <f>'Drop downs XTRA'!$F1553*2</f>
        <v>26968.076255232008</v>
      </c>
      <c r="H1553" s="200">
        <v>42396</v>
      </c>
    </row>
    <row r="1554" spans="1:8">
      <c r="A1554" s="83" t="s">
        <v>756</v>
      </c>
      <c r="B1554" s="194" t="s">
        <v>730</v>
      </c>
      <c r="C1554" s="194" t="s">
        <v>504</v>
      </c>
      <c r="D1554" s="194" t="s">
        <v>491</v>
      </c>
      <c r="E1554" s="194" t="s">
        <v>740</v>
      </c>
      <c r="F1554" s="195">
        <v>-11567.067057000002</v>
      </c>
      <c r="G1554" s="194">
        <f>'Drop downs XTRA'!$F1554*2</f>
        <v>-23134.134114000004</v>
      </c>
      <c r="H1554" s="196">
        <v>42436</v>
      </c>
    </row>
    <row r="1555" spans="1:8">
      <c r="A1555" s="82" t="s">
        <v>757</v>
      </c>
      <c r="B1555" s="197" t="s">
        <v>730</v>
      </c>
      <c r="C1555" s="197" t="s">
        <v>734</v>
      </c>
      <c r="D1555" s="197" t="s">
        <v>491</v>
      </c>
      <c r="E1555" s="197" t="s">
        <v>740</v>
      </c>
      <c r="F1555" s="199">
        <v>-3056.1109312499998</v>
      </c>
      <c r="G1555" s="197">
        <f>'Drop downs XTRA'!$F1555*2</f>
        <v>-6112.2218624999996</v>
      </c>
      <c r="H1555" s="200">
        <v>42218</v>
      </c>
    </row>
    <row r="1556" spans="1:8">
      <c r="A1556" s="83" t="s">
        <v>758</v>
      </c>
      <c r="B1556" s="194" t="s">
        <v>730</v>
      </c>
      <c r="C1556" s="194" t="s">
        <v>750</v>
      </c>
      <c r="D1556" s="194" t="s">
        <v>491</v>
      </c>
      <c r="E1556" s="194" t="s">
        <v>740</v>
      </c>
      <c r="F1556" s="195">
        <v>-3879.9256320000004</v>
      </c>
      <c r="G1556" s="194">
        <f>'Drop downs XTRA'!$F1556*2</f>
        <v>-7759.8512640000008</v>
      </c>
      <c r="H1556" s="196">
        <v>42308</v>
      </c>
    </row>
    <row r="1557" spans="1:8">
      <c r="A1557" s="82" t="s">
        <v>759</v>
      </c>
      <c r="B1557" s="197" t="s">
        <v>730</v>
      </c>
      <c r="C1557" s="197" t="s">
        <v>743</v>
      </c>
      <c r="D1557" s="197" t="s">
        <v>751</v>
      </c>
      <c r="E1557" s="197" t="s">
        <v>740</v>
      </c>
      <c r="F1557" s="199">
        <v>-3906.695331840001</v>
      </c>
      <c r="G1557" s="197">
        <f>'Drop downs XTRA'!$F1557*2</f>
        <v>-7813.390663680002</v>
      </c>
      <c r="H1557" s="200">
        <v>42414</v>
      </c>
    </row>
    <row r="1558" spans="1:8">
      <c r="A1558" s="83" t="s">
        <v>756</v>
      </c>
      <c r="B1558" s="194" t="s">
        <v>738</v>
      </c>
      <c r="C1558" s="194" t="s">
        <v>743</v>
      </c>
      <c r="D1558" s="194" t="s">
        <v>751</v>
      </c>
      <c r="E1558" s="194" t="s">
        <v>740</v>
      </c>
      <c r="F1558" s="195">
        <v>-10579.329469800001</v>
      </c>
      <c r="G1558" s="194">
        <f>'Drop downs XTRA'!$F1558*2</f>
        <v>-21158.658939600002</v>
      </c>
      <c r="H1558" s="196">
        <v>42069</v>
      </c>
    </row>
    <row r="1559" spans="1:8">
      <c r="A1559" s="82" t="s">
        <v>757</v>
      </c>
      <c r="B1559" s="197" t="s">
        <v>738</v>
      </c>
      <c r="C1559" s="197" t="s">
        <v>750</v>
      </c>
      <c r="D1559" s="197" t="s">
        <v>732</v>
      </c>
      <c r="E1559" s="197" t="s">
        <v>740</v>
      </c>
      <c r="F1559" s="199">
        <v>-3613.8626999999997</v>
      </c>
      <c r="G1559" s="197">
        <f>'Drop downs XTRA'!$F1559*2</f>
        <v>-7227.7253999999994</v>
      </c>
      <c r="H1559" s="200">
        <v>42369</v>
      </c>
    </row>
    <row r="1560" spans="1:8">
      <c r="A1560" s="83" t="s">
        <v>758</v>
      </c>
      <c r="B1560" s="194" t="s">
        <v>738</v>
      </c>
      <c r="C1560" s="194" t="s">
        <v>731</v>
      </c>
      <c r="D1560" s="194" t="s">
        <v>492</v>
      </c>
      <c r="E1560" s="194" t="s">
        <v>740</v>
      </c>
      <c r="F1560" s="195">
        <v>-5873.2819200000013</v>
      </c>
      <c r="G1560" s="194">
        <f>'Drop downs XTRA'!$F1560*2</f>
        <v>-11746.563840000003</v>
      </c>
      <c r="H1560" s="196">
        <v>42118</v>
      </c>
    </row>
    <row r="1561" spans="1:8">
      <c r="A1561" s="82" t="s">
        <v>759</v>
      </c>
      <c r="B1561" s="197" t="s">
        <v>738</v>
      </c>
      <c r="C1561" s="197" t="s">
        <v>743</v>
      </c>
      <c r="D1561" s="197" t="s">
        <v>751</v>
      </c>
      <c r="E1561" s="197" t="s">
        <v>740</v>
      </c>
      <c r="F1561" s="199">
        <v>-3745.5661465600006</v>
      </c>
      <c r="G1561" s="197">
        <f>'Drop downs XTRA'!$F1561*2</f>
        <v>-7491.1322931200011</v>
      </c>
      <c r="H1561" s="200">
        <v>42392</v>
      </c>
    </row>
    <row r="1562" spans="1:8">
      <c r="A1562" s="83" t="s">
        <v>756</v>
      </c>
      <c r="B1562" s="194" t="s">
        <v>748</v>
      </c>
      <c r="C1562" s="194" t="s">
        <v>743</v>
      </c>
      <c r="D1562" s="194" t="s">
        <v>754</v>
      </c>
      <c r="E1562" s="194" t="s">
        <v>740</v>
      </c>
      <c r="F1562" s="195">
        <v>-8867.8777824000026</v>
      </c>
      <c r="G1562" s="194">
        <f>'Drop downs XTRA'!$F1562*2</f>
        <v>-17735.755564800005</v>
      </c>
      <c r="H1562" s="196">
        <v>42480</v>
      </c>
    </row>
    <row r="1563" spans="1:8">
      <c r="A1563" s="82" t="s">
        <v>757</v>
      </c>
      <c r="B1563" s="197" t="s">
        <v>748</v>
      </c>
      <c r="C1563" s="197" t="s">
        <v>734</v>
      </c>
      <c r="D1563" s="197" t="s">
        <v>752</v>
      </c>
      <c r="E1563" s="197" t="s">
        <v>740</v>
      </c>
      <c r="F1563" s="199">
        <v>-3014.6252624999997</v>
      </c>
      <c r="G1563" s="197">
        <f>'Drop downs XTRA'!$F1563*2</f>
        <v>-6029.2505249999995</v>
      </c>
      <c r="H1563" s="200">
        <v>42291</v>
      </c>
    </row>
    <row r="1564" spans="1:8">
      <c r="A1564" s="83" t="s">
        <v>758</v>
      </c>
      <c r="B1564" s="194" t="s">
        <v>748</v>
      </c>
      <c r="C1564" s="194" t="s">
        <v>504</v>
      </c>
      <c r="D1564" s="194" t="s">
        <v>492</v>
      </c>
      <c r="E1564" s="194" t="s">
        <v>740</v>
      </c>
      <c r="F1564" s="195">
        <v>-4253.3563392000005</v>
      </c>
      <c r="G1564" s="194">
        <f>'Drop downs XTRA'!$F1564*2</f>
        <v>-8506.7126784000011</v>
      </c>
      <c r="H1564" s="196">
        <v>42995</v>
      </c>
    </row>
    <row r="1565" spans="1:8">
      <c r="A1565" s="82" t="s">
        <v>759</v>
      </c>
      <c r="B1565" s="197" t="s">
        <v>748</v>
      </c>
      <c r="C1565" s="197" t="s">
        <v>731</v>
      </c>
      <c r="D1565" s="197" t="s">
        <v>754</v>
      </c>
      <c r="E1565" s="197" t="s">
        <v>740</v>
      </c>
      <c r="F1565" s="199">
        <v>-2972.7955353600018</v>
      </c>
      <c r="G1565" s="197">
        <f>'Drop downs XTRA'!$F1565*2</f>
        <v>-5945.5910707200037</v>
      </c>
      <c r="H1565" s="200">
        <v>42004</v>
      </c>
    </row>
    <row r="1566" spans="1:8">
      <c r="A1566" s="83" t="s">
        <v>756</v>
      </c>
      <c r="B1566" s="194" t="s">
        <v>744</v>
      </c>
      <c r="C1566" s="194" t="s">
        <v>731</v>
      </c>
      <c r="D1566" s="194" t="s">
        <v>752</v>
      </c>
      <c r="E1566" s="194" t="s">
        <v>740</v>
      </c>
      <c r="F1566" s="195">
        <v>-9540.7976663999998</v>
      </c>
      <c r="G1566" s="194">
        <f>'Drop downs XTRA'!$F1566*2</f>
        <v>-19081.5953328</v>
      </c>
      <c r="H1566" s="196">
        <v>42693</v>
      </c>
    </row>
    <row r="1567" spans="1:8">
      <c r="A1567" s="82" t="s">
        <v>757</v>
      </c>
      <c r="B1567" s="197" t="s">
        <v>744</v>
      </c>
      <c r="C1567" s="197" t="s">
        <v>502</v>
      </c>
      <c r="D1567" s="197" t="s">
        <v>732</v>
      </c>
      <c r="E1567" s="197" t="s">
        <v>740</v>
      </c>
      <c r="F1567" s="199">
        <v>-4184.7120000000004</v>
      </c>
      <c r="G1567" s="197">
        <f>'Drop downs XTRA'!$F1567*2</f>
        <v>-8369.4240000000009</v>
      </c>
      <c r="H1567" s="200">
        <v>42392</v>
      </c>
    </row>
    <row r="1568" spans="1:8">
      <c r="A1568" s="83" t="s">
        <v>758</v>
      </c>
      <c r="B1568" s="194" t="s">
        <v>744</v>
      </c>
      <c r="C1568" s="194" t="s">
        <v>743</v>
      </c>
      <c r="D1568" s="194" t="s">
        <v>732</v>
      </c>
      <c r="E1568" s="194" t="s">
        <v>740</v>
      </c>
      <c r="F1568" s="195">
        <v>-5740.5263328000001</v>
      </c>
      <c r="G1568" s="194">
        <f>'Drop downs XTRA'!$F1568*2</f>
        <v>-11481.0526656</v>
      </c>
      <c r="H1568" s="196">
        <v>42164</v>
      </c>
    </row>
    <row r="1569" spans="1:8">
      <c r="A1569" s="82" t="s">
        <v>759</v>
      </c>
      <c r="B1569" s="197" t="s">
        <v>744</v>
      </c>
      <c r="C1569" s="197" t="s">
        <v>731</v>
      </c>
      <c r="D1569" s="197" t="s">
        <v>752</v>
      </c>
      <c r="E1569" s="197" t="s">
        <v>740</v>
      </c>
      <c r="F1569" s="199">
        <v>-3256.6793011200016</v>
      </c>
      <c r="G1569" s="197">
        <f>'Drop downs XTRA'!$F1569*2</f>
        <v>-6513.3586022400032</v>
      </c>
      <c r="H1569" s="200">
        <v>42647</v>
      </c>
    </row>
    <row r="1570" spans="1:8">
      <c r="A1570" s="83" t="s">
        <v>756</v>
      </c>
      <c r="B1570" s="194" t="s">
        <v>738</v>
      </c>
      <c r="C1570" s="194" t="s">
        <v>504</v>
      </c>
      <c r="D1570" s="194" t="s">
        <v>492</v>
      </c>
      <c r="E1570" s="194" t="s">
        <v>740</v>
      </c>
      <c r="F1570" s="195">
        <v>-8603.3727936000014</v>
      </c>
      <c r="G1570" s="194">
        <f>'Drop downs XTRA'!$F1570*2</f>
        <v>-17206.745587200003</v>
      </c>
      <c r="H1570" s="196">
        <v>42862</v>
      </c>
    </row>
    <row r="1571" spans="1:8">
      <c r="A1571" s="82" t="s">
        <v>757</v>
      </c>
      <c r="B1571" s="197" t="s">
        <v>738</v>
      </c>
      <c r="C1571" s="197" t="s">
        <v>502</v>
      </c>
      <c r="D1571" s="197" t="s">
        <v>491</v>
      </c>
      <c r="E1571" s="197" t="s">
        <v>740</v>
      </c>
      <c r="F1571" s="199">
        <v>-3572.8892000000001</v>
      </c>
      <c r="G1571" s="197">
        <f>'Drop downs XTRA'!$F1571*2</f>
        <v>-7145.7784000000001</v>
      </c>
      <c r="H1571" s="200">
        <v>42729</v>
      </c>
    </row>
    <row r="1572" spans="1:8">
      <c r="A1572" s="83" t="s">
        <v>758</v>
      </c>
      <c r="B1572" s="194" t="s">
        <v>738</v>
      </c>
      <c r="C1572" s="194" t="s">
        <v>743</v>
      </c>
      <c r="D1572" s="194" t="s">
        <v>754</v>
      </c>
      <c r="E1572" s="194" t="s">
        <v>740</v>
      </c>
      <c r="F1572" s="195">
        <v>-6090.8108800000009</v>
      </c>
      <c r="G1572" s="194">
        <f>'Drop downs XTRA'!$F1572*2</f>
        <v>-12181.621760000002</v>
      </c>
      <c r="H1572" s="196">
        <v>42411</v>
      </c>
    </row>
    <row r="1573" spans="1:8">
      <c r="A1573" s="82" t="s">
        <v>759</v>
      </c>
      <c r="B1573" s="197" t="s">
        <v>738</v>
      </c>
      <c r="C1573" s="197" t="s">
        <v>750</v>
      </c>
      <c r="D1573" s="197" t="s">
        <v>491</v>
      </c>
      <c r="E1573" s="197" t="s">
        <v>740</v>
      </c>
      <c r="F1573" s="199">
        <v>-3957.9350630400004</v>
      </c>
      <c r="G1573" s="197">
        <f>'Drop downs XTRA'!$F1573*2</f>
        <v>-7915.8701260800008</v>
      </c>
      <c r="H1573" s="200">
        <v>42649</v>
      </c>
    </row>
    <row r="1574" spans="1:8">
      <c r="A1574" s="83" t="s">
        <v>760</v>
      </c>
      <c r="B1574" s="194" t="s">
        <v>738</v>
      </c>
      <c r="C1574" s="194" t="s">
        <v>753</v>
      </c>
      <c r="D1574" s="194" t="s">
        <v>753</v>
      </c>
      <c r="E1574" s="194" t="s">
        <v>745</v>
      </c>
      <c r="F1574" s="195">
        <v>-6777.8779200000026</v>
      </c>
      <c r="G1574" s="194">
        <f>'Drop downs XTRA'!$F1574*2</f>
        <v>-13555.755840000005</v>
      </c>
      <c r="H1574" s="196">
        <v>42825</v>
      </c>
    </row>
    <row r="1575" spans="1:8">
      <c r="A1575" s="82" t="s">
        <v>39</v>
      </c>
      <c r="B1575" s="197" t="s">
        <v>738</v>
      </c>
      <c r="C1575" s="197" t="s">
        <v>753</v>
      </c>
      <c r="D1575" s="197" t="s">
        <v>753</v>
      </c>
      <c r="E1575" s="197" t="s">
        <v>745</v>
      </c>
      <c r="F1575" s="199">
        <v>-3840.9997500000009</v>
      </c>
      <c r="G1575" s="197">
        <f>'Drop downs XTRA'!$F1575*2</f>
        <v>-7681.9995000000017</v>
      </c>
      <c r="H1575" s="200">
        <v>42209</v>
      </c>
    </row>
    <row r="1576" spans="1:8">
      <c r="A1576" s="83" t="s">
        <v>761</v>
      </c>
      <c r="B1576" s="194" t="s">
        <v>738</v>
      </c>
      <c r="C1576" s="194" t="s">
        <v>753</v>
      </c>
      <c r="D1576" s="194" t="s">
        <v>753</v>
      </c>
      <c r="E1576" s="194" t="s">
        <v>745</v>
      </c>
      <c r="F1576" s="195">
        <v>-941.1840000000002</v>
      </c>
      <c r="G1576" s="194">
        <f>'Drop downs XTRA'!$F1576*2</f>
        <v>-1882.3680000000004</v>
      </c>
      <c r="H1576" s="196">
        <v>42333</v>
      </c>
    </row>
    <row r="1577" spans="1:8">
      <c r="A1577" s="82" t="s">
        <v>309</v>
      </c>
      <c r="B1577" s="197" t="s">
        <v>738</v>
      </c>
      <c r="C1577" s="197" t="s">
        <v>753</v>
      </c>
      <c r="D1577" s="197" t="s">
        <v>753</v>
      </c>
      <c r="E1577" s="197" t="s">
        <v>745</v>
      </c>
      <c r="F1577" s="199">
        <v>-1716.1760951999995</v>
      </c>
      <c r="G1577" s="197">
        <f>'Drop downs XTRA'!$F1577*2</f>
        <v>-3432.352190399999</v>
      </c>
      <c r="H1577" s="200">
        <v>42951</v>
      </c>
    </row>
    <row r="1578" spans="1:8">
      <c r="A1578" s="83" t="s">
        <v>601</v>
      </c>
      <c r="B1578" s="194" t="s">
        <v>738</v>
      </c>
      <c r="C1578" s="194" t="s">
        <v>753</v>
      </c>
      <c r="D1578" s="194" t="s">
        <v>753</v>
      </c>
      <c r="E1578" s="194" t="s">
        <v>745</v>
      </c>
      <c r="F1578" s="195">
        <v>-1372.8960000000004</v>
      </c>
      <c r="G1578" s="194">
        <f>'Drop downs XTRA'!$F1578*2</f>
        <v>-2745.7920000000008</v>
      </c>
      <c r="H1578" s="196">
        <v>42239</v>
      </c>
    </row>
    <row r="1579" spans="1:8">
      <c r="A1579" s="82" t="s">
        <v>762</v>
      </c>
      <c r="B1579" s="197" t="s">
        <v>738</v>
      </c>
      <c r="C1579" s="197" t="s">
        <v>753</v>
      </c>
      <c r="D1579" s="197" t="s">
        <v>753</v>
      </c>
      <c r="E1579" s="197" t="s">
        <v>745</v>
      </c>
      <c r="F1579" s="199">
        <v>-1411.1999999999998</v>
      </c>
      <c r="G1579" s="197">
        <f>'Drop downs XTRA'!$F1579*2</f>
        <v>-2822.3999999999996</v>
      </c>
      <c r="H1579" s="200">
        <v>42177</v>
      </c>
    </row>
    <row r="1580" spans="1:8">
      <c r="A1580" s="83" t="s">
        <v>763</v>
      </c>
      <c r="B1580" s="194" t="s">
        <v>738</v>
      </c>
      <c r="C1580" s="194" t="s">
        <v>753</v>
      </c>
      <c r="D1580" s="194" t="s">
        <v>753</v>
      </c>
      <c r="E1580" s="194" t="s">
        <v>745</v>
      </c>
      <c r="F1580" s="195">
        <v>-1981.3701599999999</v>
      </c>
      <c r="G1580" s="194">
        <f>'Drop downs XTRA'!$F1580*2</f>
        <v>-3962.7403199999999</v>
      </c>
      <c r="H1580" s="196">
        <v>42211</v>
      </c>
    </row>
    <row r="1581" spans="1:8">
      <c r="A1581" s="82" t="s">
        <v>764</v>
      </c>
      <c r="B1581" s="197" t="s">
        <v>738</v>
      </c>
      <c r="C1581" s="197" t="s">
        <v>753</v>
      </c>
      <c r="D1581" s="197" t="s">
        <v>753</v>
      </c>
      <c r="E1581" s="197" t="s">
        <v>745</v>
      </c>
      <c r="F1581" s="199">
        <v>-1331.607106872</v>
      </c>
      <c r="G1581" s="197">
        <f>'Drop downs XTRA'!$F1581*2</f>
        <v>-2663.2142137440001</v>
      </c>
      <c r="H1581" s="200">
        <v>42420</v>
      </c>
    </row>
    <row r="1582" spans="1:8">
      <c r="A1582" s="83" t="s">
        <v>533</v>
      </c>
      <c r="B1582" s="194" t="s">
        <v>738</v>
      </c>
      <c r="C1582" s="194" t="s">
        <v>753</v>
      </c>
      <c r="D1582" s="194" t="s">
        <v>753</v>
      </c>
      <c r="E1582" s="194" t="s">
        <v>745</v>
      </c>
      <c r="F1582" s="195">
        <v>-2862.576</v>
      </c>
      <c r="G1582" s="194">
        <f>'Drop downs XTRA'!$F1582*2</f>
        <v>-5725.152</v>
      </c>
      <c r="H1582" s="196">
        <v>42012</v>
      </c>
    </row>
    <row r="1583" spans="1:8">
      <c r="A1583" s="82" t="s">
        <v>760</v>
      </c>
      <c r="B1583" s="197" t="s">
        <v>730</v>
      </c>
      <c r="C1583" s="197" t="s">
        <v>753</v>
      </c>
      <c r="D1583" s="197" t="s">
        <v>753</v>
      </c>
      <c r="E1583" s="197" t="s">
        <v>745</v>
      </c>
      <c r="F1583" s="199">
        <v>-6473.4516000000031</v>
      </c>
      <c r="G1583" s="197">
        <f>'Drop downs XTRA'!$F1583*2</f>
        <v>-12946.903200000006</v>
      </c>
      <c r="H1583" s="200">
        <v>42476</v>
      </c>
    </row>
    <row r="1584" spans="1:8">
      <c r="A1584" s="83" t="s">
        <v>39</v>
      </c>
      <c r="B1584" s="194" t="s">
        <v>730</v>
      </c>
      <c r="C1584" s="194" t="s">
        <v>753</v>
      </c>
      <c r="D1584" s="194" t="s">
        <v>753</v>
      </c>
      <c r="E1584" s="194" t="s">
        <v>745</v>
      </c>
      <c r="F1584" s="195">
        <v>-3901.9680000000008</v>
      </c>
      <c r="G1584" s="194">
        <f>'Drop downs XTRA'!$F1584*2</f>
        <v>-7803.9360000000015</v>
      </c>
      <c r="H1584" s="196">
        <v>42476</v>
      </c>
    </row>
    <row r="1585" spans="1:8">
      <c r="A1585" s="82" t="s">
        <v>761</v>
      </c>
      <c r="B1585" s="197" t="s">
        <v>730</v>
      </c>
      <c r="C1585" s="197" t="s">
        <v>753</v>
      </c>
      <c r="D1585" s="197" t="s">
        <v>753</v>
      </c>
      <c r="E1585" s="197" t="s">
        <v>745</v>
      </c>
      <c r="F1585" s="199">
        <v>-798.76800000000003</v>
      </c>
      <c r="G1585" s="197">
        <f>'Drop downs XTRA'!$F1585*2</f>
        <v>-1597.5360000000001</v>
      </c>
      <c r="H1585" s="200">
        <v>42497</v>
      </c>
    </row>
    <row r="1586" spans="1:8">
      <c r="A1586" s="83" t="s">
        <v>309</v>
      </c>
      <c r="B1586" s="194" t="s">
        <v>730</v>
      </c>
      <c r="C1586" s="194" t="s">
        <v>753</v>
      </c>
      <c r="D1586" s="194" t="s">
        <v>753</v>
      </c>
      <c r="E1586" s="194" t="s">
        <v>745</v>
      </c>
      <c r="F1586" s="195">
        <v>-2102.2674551999994</v>
      </c>
      <c r="G1586" s="194">
        <f>'Drop downs XTRA'!$F1586*2</f>
        <v>-4204.5349103999988</v>
      </c>
      <c r="H1586" s="196">
        <v>42418</v>
      </c>
    </row>
    <row r="1587" spans="1:8">
      <c r="A1587" s="82" t="s">
        <v>601</v>
      </c>
      <c r="B1587" s="197" t="s">
        <v>730</v>
      </c>
      <c r="C1587" s="197" t="s">
        <v>753</v>
      </c>
      <c r="D1587" s="197" t="s">
        <v>753</v>
      </c>
      <c r="E1587" s="197" t="s">
        <v>745</v>
      </c>
      <c r="F1587" s="199">
        <v>-1483.2720000000006</v>
      </c>
      <c r="G1587" s="197">
        <f>'Drop downs XTRA'!$F1587*2</f>
        <v>-2966.5440000000012</v>
      </c>
      <c r="H1587" s="200">
        <v>42820</v>
      </c>
    </row>
    <row r="1588" spans="1:8">
      <c r="A1588" s="83" t="s">
        <v>762</v>
      </c>
      <c r="B1588" s="194" t="s">
        <v>730</v>
      </c>
      <c r="C1588" s="194" t="s">
        <v>753</v>
      </c>
      <c r="D1588" s="194" t="s">
        <v>753</v>
      </c>
      <c r="E1588" s="194" t="s">
        <v>745</v>
      </c>
      <c r="F1588" s="195">
        <v>-1136.576</v>
      </c>
      <c r="G1588" s="194">
        <f>'Drop downs XTRA'!$F1588*2</f>
        <v>-2273.152</v>
      </c>
      <c r="H1588" s="196">
        <v>42748</v>
      </c>
    </row>
    <row r="1589" spans="1:8">
      <c r="A1589" s="82" t="s">
        <v>763</v>
      </c>
      <c r="B1589" s="197" t="s">
        <v>730</v>
      </c>
      <c r="C1589" s="197" t="s">
        <v>753</v>
      </c>
      <c r="D1589" s="197" t="s">
        <v>753</v>
      </c>
      <c r="E1589" s="197" t="s">
        <v>745</v>
      </c>
      <c r="F1589" s="199">
        <v>-2242.5984000000003</v>
      </c>
      <c r="G1589" s="197">
        <f>'Drop downs XTRA'!$F1589*2</f>
        <v>-4485.1968000000006</v>
      </c>
      <c r="H1589" s="200">
        <v>42794</v>
      </c>
    </row>
    <row r="1590" spans="1:8">
      <c r="A1590" s="83" t="s">
        <v>764</v>
      </c>
      <c r="B1590" s="194" t="s">
        <v>730</v>
      </c>
      <c r="C1590" s="194" t="s">
        <v>753</v>
      </c>
      <c r="D1590" s="194" t="s">
        <v>753</v>
      </c>
      <c r="E1590" s="194" t="s">
        <v>745</v>
      </c>
      <c r="F1590" s="195">
        <v>-1931.6582438400001</v>
      </c>
      <c r="G1590" s="194">
        <f>'Drop downs XTRA'!$F1590*2</f>
        <v>-3863.3164876800001</v>
      </c>
      <c r="H1590" s="196">
        <v>42858</v>
      </c>
    </row>
    <row r="1591" spans="1:8">
      <c r="A1591" s="82" t="s">
        <v>533</v>
      </c>
      <c r="B1591" s="197" t="s">
        <v>730</v>
      </c>
      <c r="C1591" s="197" t="s">
        <v>753</v>
      </c>
      <c r="D1591" s="197" t="s">
        <v>753</v>
      </c>
      <c r="E1591" s="197" t="s">
        <v>745</v>
      </c>
      <c r="F1591" s="199">
        <v>-2686.4459999999999</v>
      </c>
      <c r="G1591" s="197">
        <f>'Drop downs XTRA'!$F1591*2</f>
        <v>-5372.8919999999998</v>
      </c>
      <c r="H1591" s="200">
        <v>42371</v>
      </c>
    </row>
    <row r="1592" spans="1:8">
      <c r="A1592" s="83" t="s">
        <v>760</v>
      </c>
      <c r="B1592" s="194" t="s">
        <v>738</v>
      </c>
      <c r="C1592" s="194" t="s">
        <v>753</v>
      </c>
      <c r="D1592" s="194" t="s">
        <v>753</v>
      </c>
      <c r="E1592" s="194" t="s">
        <v>745</v>
      </c>
      <c r="F1592" s="195">
        <v>-8939.1490650000014</v>
      </c>
      <c r="G1592" s="194">
        <f>'Drop downs XTRA'!$F1592*2</f>
        <v>-17878.298130000003</v>
      </c>
      <c r="H1592" s="196">
        <v>42455</v>
      </c>
    </row>
    <row r="1593" spans="1:8">
      <c r="A1593" s="82" t="s">
        <v>39</v>
      </c>
      <c r="B1593" s="197" t="s">
        <v>738</v>
      </c>
      <c r="C1593" s="197" t="s">
        <v>753</v>
      </c>
      <c r="D1593" s="197" t="s">
        <v>753</v>
      </c>
      <c r="E1593" s="197" t="s">
        <v>745</v>
      </c>
      <c r="F1593" s="199">
        <v>-4938.4282500000018</v>
      </c>
      <c r="G1593" s="197">
        <f>'Drop downs XTRA'!$F1593*2</f>
        <v>-9876.8565000000035</v>
      </c>
      <c r="H1593" s="200">
        <v>42476</v>
      </c>
    </row>
    <row r="1594" spans="1:8">
      <c r="A1594" s="83" t="s">
        <v>761</v>
      </c>
      <c r="B1594" s="194" t="s">
        <v>738</v>
      </c>
      <c r="C1594" s="194" t="s">
        <v>753</v>
      </c>
      <c r="D1594" s="194" t="s">
        <v>753</v>
      </c>
      <c r="E1594" s="194" t="s">
        <v>745</v>
      </c>
      <c r="F1594" s="195">
        <v>-1529.28</v>
      </c>
      <c r="G1594" s="194">
        <f>'Drop downs XTRA'!$F1594*2</f>
        <v>-3058.56</v>
      </c>
      <c r="H1594" s="196">
        <v>42781</v>
      </c>
    </row>
    <row r="1595" spans="1:8">
      <c r="A1595" s="82" t="s">
        <v>309</v>
      </c>
      <c r="B1595" s="197" t="s">
        <v>738</v>
      </c>
      <c r="C1595" s="197" t="s">
        <v>753</v>
      </c>
      <c r="D1595" s="197" t="s">
        <v>753</v>
      </c>
      <c r="E1595" s="197" t="s">
        <v>745</v>
      </c>
      <c r="F1595" s="199">
        <v>-2056.247856</v>
      </c>
      <c r="G1595" s="197">
        <f>'Drop downs XTRA'!$F1595*2</f>
        <v>-4112.4957119999999</v>
      </c>
      <c r="H1595" s="200">
        <v>42906</v>
      </c>
    </row>
    <row r="1596" spans="1:8">
      <c r="A1596" s="83" t="s">
        <v>601</v>
      </c>
      <c r="B1596" s="194" t="s">
        <v>738</v>
      </c>
      <c r="C1596" s="194" t="s">
        <v>753</v>
      </c>
      <c r="D1596" s="194" t="s">
        <v>753</v>
      </c>
      <c r="E1596" s="194" t="s">
        <v>745</v>
      </c>
      <c r="F1596" s="195">
        <v>-1111.5899999999999</v>
      </c>
      <c r="G1596" s="194">
        <f>'Drop downs XTRA'!$F1596*2</f>
        <v>-2223.1799999999998</v>
      </c>
      <c r="H1596" s="196">
        <v>42661</v>
      </c>
    </row>
    <row r="1597" spans="1:8">
      <c r="A1597" s="82" t="s">
        <v>762</v>
      </c>
      <c r="B1597" s="197" t="s">
        <v>738</v>
      </c>
      <c r="C1597" s="197" t="s">
        <v>753</v>
      </c>
      <c r="D1597" s="197" t="s">
        <v>753</v>
      </c>
      <c r="E1597" s="197" t="s">
        <v>745</v>
      </c>
      <c r="F1597" s="199">
        <v>-1213.6320000000001</v>
      </c>
      <c r="G1597" s="197">
        <f>'Drop downs XTRA'!$F1597*2</f>
        <v>-2427.2640000000001</v>
      </c>
      <c r="H1597" s="200">
        <v>42578</v>
      </c>
    </row>
    <row r="1598" spans="1:8">
      <c r="A1598" s="83" t="s">
        <v>763</v>
      </c>
      <c r="B1598" s="194" t="s">
        <v>738</v>
      </c>
      <c r="C1598" s="194" t="s">
        <v>753</v>
      </c>
      <c r="D1598" s="194" t="s">
        <v>753</v>
      </c>
      <c r="E1598" s="194" t="s">
        <v>745</v>
      </c>
      <c r="F1598" s="195">
        <v>-1478.4128099999998</v>
      </c>
      <c r="G1598" s="194">
        <f>'Drop downs XTRA'!$F1598*2</f>
        <v>-2956.8256199999996</v>
      </c>
      <c r="H1598" s="196">
        <v>42606</v>
      </c>
    </row>
    <row r="1599" spans="1:8">
      <c r="A1599" s="82" t="s">
        <v>764</v>
      </c>
      <c r="B1599" s="197" t="s">
        <v>738</v>
      </c>
      <c r="C1599" s="197" t="s">
        <v>753</v>
      </c>
      <c r="D1599" s="197" t="s">
        <v>753</v>
      </c>
      <c r="E1599" s="197" t="s">
        <v>745</v>
      </c>
      <c r="F1599" s="199">
        <v>-2141.5403414880002</v>
      </c>
      <c r="G1599" s="197">
        <f>'Drop downs XTRA'!$F1599*2</f>
        <v>-4283.0806829760004</v>
      </c>
      <c r="H1599" s="200">
        <v>42115</v>
      </c>
    </row>
    <row r="1600" spans="1:8">
      <c r="A1600" s="83" t="s">
        <v>533</v>
      </c>
      <c r="B1600" s="194" t="s">
        <v>738</v>
      </c>
      <c r="C1600" s="194" t="s">
        <v>753</v>
      </c>
      <c r="D1600" s="194" t="s">
        <v>753</v>
      </c>
      <c r="E1600" s="194" t="s">
        <v>745</v>
      </c>
      <c r="F1600" s="195">
        <v>-1527.6959999999999</v>
      </c>
      <c r="G1600" s="194">
        <f>'Drop downs XTRA'!$F1600*2</f>
        <v>-3055.3919999999998</v>
      </c>
      <c r="H1600" s="196">
        <v>42533</v>
      </c>
    </row>
    <row r="1601" spans="1:8">
      <c r="A1601" s="82" t="s">
        <v>760</v>
      </c>
      <c r="B1601" s="197" t="s">
        <v>748</v>
      </c>
      <c r="C1601" s="197" t="s">
        <v>753</v>
      </c>
      <c r="D1601" s="197" t="s">
        <v>753</v>
      </c>
      <c r="E1601" s="197" t="s">
        <v>745</v>
      </c>
      <c r="F1601" s="199">
        <v>-10314.877320000003</v>
      </c>
      <c r="G1601" s="197">
        <f>'Drop downs XTRA'!$F1601*2</f>
        <v>-20629.754640000006</v>
      </c>
      <c r="H1601" s="200">
        <v>42144</v>
      </c>
    </row>
    <row r="1602" spans="1:8">
      <c r="A1602" s="83" t="s">
        <v>39</v>
      </c>
      <c r="B1602" s="194" t="s">
        <v>748</v>
      </c>
      <c r="C1602" s="194" t="s">
        <v>753</v>
      </c>
      <c r="D1602" s="194" t="s">
        <v>753</v>
      </c>
      <c r="E1602" s="194" t="s">
        <v>745</v>
      </c>
      <c r="F1602" s="195">
        <v>-3414.2220000000007</v>
      </c>
      <c r="G1602" s="194">
        <f>'Drop downs XTRA'!$F1602*2</f>
        <v>-6828.4440000000013</v>
      </c>
      <c r="H1602" s="196">
        <v>42916</v>
      </c>
    </row>
    <row r="1603" spans="1:8">
      <c r="A1603" s="82" t="s">
        <v>761</v>
      </c>
      <c r="B1603" s="197" t="s">
        <v>748</v>
      </c>
      <c r="C1603" s="197" t="s">
        <v>753</v>
      </c>
      <c r="D1603" s="197" t="s">
        <v>753</v>
      </c>
      <c r="E1603" s="197" t="s">
        <v>745</v>
      </c>
      <c r="F1603" s="199">
        <v>-1095.9839999999999</v>
      </c>
      <c r="G1603" s="197">
        <f>'Drop downs XTRA'!$F1603*2</f>
        <v>-2191.9679999999998</v>
      </c>
      <c r="H1603" s="200">
        <v>42768</v>
      </c>
    </row>
    <row r="1604" spans="1:8">
      <c r="A1604" s="83" t="s">
        <v>309</v>
      </c>
      <c r="B1604" s="194" t="s">
        <v>748</v>
      </c>
      <c r="C1604" s="194" t="s">
        <v>753</v>
      </c>
      <c r="D1604" s="194" t="s">
        <v>753</v>
      </c>
      <c r="E1604" s="194" t="s">
        <v>745</v>
      </c>
      <c r="F1604" s="195">
        <v>-1637.0827200000001</v>
      </c>
      <c r="G1604" s="194">
        <f>'Drop downs XTRA'!$F1604*2</f>
        <v>-3274.1654400000002</v>
      </c>
      <c r="H1604" s="196">
        <v>42194</v>
      </c>
    </row>
    <row r="1605" spans="1:8">
      <c r="A1605" s="82" t="s">
        <v>601</v>
      </c>
      <c r="B1605" s="197" t="s">
        <v>748</v>
      </c>
      <c r="C1605" s="197" t="s">
        <v>753</v>
      </c>
      <c r="D1605" s="197" t="s">
        <v>753</v>
      </c>
      <c r="E1605" s="197" t="s">
        <v>745</v>
      </c>
      <c r="F1605" s="199">
        <v>-913.43700000000001</v>
      </c>
      <c r="G1605" s="197">
        <f>'Drop downs XTRA'!$F1605*2</f>
        <v>-1826.874</v>
      </c>
      <c r="H1605" s="200">
        <v>42201</v>
      </c>
    </row>
    <row r="1606" spans="1:8">
      <c r="A1606" s="83" t="s">
        <v>762</v>
      </c>
      <c r="B1606" s="194" t="s">
        <v>748</v>
      </c>
      <c r="C1606" s="194" t="s">
        <v>753</v>
      </c>
      <c r="D1606" s="194" t="s">
        <v>753</v>
      </c>
      <c r="E1606" s="194" t="s">
        <v>745</v>
      </c>
      <c r="F1606" s="195">
        <v>-924.67200000000003</v>
      </c>
      <c r="G1606" s="194">
        <f>'Drop downs XTRA'!$F1606*2</f>
        <v>-1849.3440000000001</v>
      </c>
      <c r="H1606" s="196">
        <v>42203</v>
      </c>
    </row>
    <row r="1607" spans="1:8">
      <c r="A1607" s="82" t="s">
        <v>763</v>
      </c>
      <c r="B1607" s="197" t="s">
        <v>748</v>
      </c>
      <c r="C1607" s="197" t="s">
        <v>753</v>
      </c>
      <c r="D1607" s="197" t="s">
        <v>753</v>
      </c>
      <c r="E1607" s="197" t="s">
        <v>745</v>
      </c>
      <c r="F1607" s="199">
        <v>-2199.8822400000004</v>
      </c>
      <c r="G1607" s="197">
        <f>'Drop downs XTRA'!$F1607*2</f>
        <v>-4399.7644800000007</v>
      </c>
      <c r="H1607" s="200">
        <v>42204</v>
      </c>
    </row>
    <row r="1608" spans="1:8">
      <c r="A1608" s="83" t="s">
        <v>764</v>
      </c>
      <c r="B1608" s="194" t="s">
        <v>748</v>
      </c>
      <c r="C1608" s="194" t="s">
        <v>753</v>
      </c>
      <c r="D1608" s="194" t="s">
        <v>753</v>
      </c>
      <c r="E1608" s="194" t="s">
        <v>745</v>
      </c>
      <c r="F1608" s="195">
        <v>-1148.7469230720001</v>
      </c>
      <c r="G1608" s="194">
        <f>'Drop downs XTRA'!$F1608*2</f>
        <v>-2297.4938461440001</v>
      </c>
      <c r="H1608" s="196">
        <v>42163</v>
      </c>
    </row>
    <row r="1609" spans="1:8">
      <c r="A1609" s="82" t="s">
        <v>533</v>
      </c>
      <c r="B1609" s="197" t="s">
        <v>748</v>
      </c>
      <c r="C1609" s="197" t="s">
        <v>753</v>
      </c>
      <c r="D1609" s="197" t="s">
        <v>753</v>
      </c>
      <c r="E1609" s="197" t="s">
        <v>745</v>
      </c>
      <c r="F1609" s="199">
        <v>-2188.62</v>
      </c>
      <c r="G1609" s="197">
        <f>'Drop downs XTRA'!$F1609*2</f>
        <v>-4377.24</v>
      </c>
      <c r="H1609" s="200">
        <v>42996</v>
      </c>
    </row>
    <row r="1610" spans="1:8">
      <c r="A1610" s="83" t="s">
        <v>760</v>
      </c>
      <c r="B1610" s="194" t="s">
        <v>744</v>
      </c>
      <c r="C1610" s="194" t="s">
        <v>753</v>
      </c>
      <c r="D1610" s="194" t="s">
        <v>753</v>
      </c>
      <c r="E1610" s="194" t="s">
        <v>745</v>
      </c>
      <c r="F1610" s="195">
        <v>-6513.9106725000011</v>
      </c>
      <c r="G1610" s="194">
        <f>'Drop downs XTRA'!$F1610*2</f>
        <v>-13027.821345000002</v>
      </c>
      <c r="H1610" s="196">
        <v>42857</v>
      </c>
    </row>
    <row r="1611" spans="1:8">
      <c r="A1611" s="82" t="s">
        <v>39</v>
      </c>
      <c r="B1611" s="197" t="s">
        <v>744</v>
      </c>
      <c r="C1611" s="197" t="s">
        <v>753</v>
      </c>
      <c r="D1611" s="197" t="s">
        <v>753</v>
      </c>
      <c r="E1611" s="197" t="s">
        <v>745</v>
      </c>
      <c r="F1611" s="199">
        <v>-2194.8570000000004</v>
      </c>
      <c r="G1611" s="197">
        <f>'Drop downs XTRA'!$F1611*2</f>
        <v>-4389.7140000000009</v>
      </c>
      <c r="H1611" s="200">
        <v>42189</v>
      </c>
    </row>
    <row r="1612" spans="1:8">
      <c r="A1612" s="83" t="s">
        <v>761</v>
      </c>
      <c r="B1612" s="194" t="s">
        <v>744</v>
      </c>
      <c r="C1612" s="194" t="s">
        <v>753</v>
      </c>
      <c r="D1612" s="194" t="s">
        <v>753</v>
      </c>
      <c r="E1612" s="194" t="s">
        <v>745</v>
      </c>
      <c r="F1612" s="195">
        <v>-1338.12</v>
      </c>
      <c r="G1612" s="194">
        <f>'Drop downs XTRA'!$F1612*2</f>
        <v>-2676.24</v>
      </c>
      <c r="H1612" s="196">
        <v>42868</v>
      </c>
    </row>
    <row r="1613" spans="1:8">
      <c r="A1613" s="82" t="s">
        <v>309</v>
      </c>
      <c r="B1613" s="197" t="s">
        <v>744</v>
      </c>
      <c r="C1613" s="197" t="s">
        <v>753</v>
      </c>
      <c r="D1613" s="197" t="s">
        <v>753</v>
      </c>
      <c r="E1613" s="197" t="s">
        <v>745</v>
      </c>
      <c r="F1613" s="199">
        <v>-1561.5250559999997</v>
      </c>
      <c r="G1613" s="197">
        <f>'Drop downs XTRA'!$F1613*2</f>
        <v>-3123.0501119999994</v>
      </c>
      <c r="H1613" s="200">
        <v>42573</v>
      </c>
    </row>
    <row r="1614" spans="1:8">
      <c r="A1614" s="83" t="s">
        <v>601</v>
      </c>
      <c r="B1614" s="194" t="s">
        <v>744</v>
      </c>
      <c r="C1614" s="194" t="s">
        <v>753</v>
      </c>
      <c r="D1614" s="194" t="s">
        <v>753</v>
      </c>
      <c r="E1614" s="194" t="s">
        <v>745</v>
      </c>
      <c r="F1614" s="195">
        <v>-1463.4067500000001</v>
      </c>
      <c r="G1614" s="194">
        <f>'Drop downs XTRA'!$F1614*2</f>
        <v>-2926.8135000000002</v>
      </c>
      <c r="H1614" s="196">
        <v>42867</v>
      </c>
    </row>
    <row r="1615" spans="1:8">
      <c r="A1615" s="82" t="s">
        <v>762</v>
      </c>
      <c r="B1615" s="197" t="s">
        <v>744</v>
      </c>
      <c r="C1615" s="197" t="s">
        <v>753</v>
      </c>
      <c r="D1615" s="197" t="s">
        <v>753</v>
      </c>
      <c r="E1615" s="197" t="s">
        <v>745</v>
      </c>
      <c r="F1615" s="199">
        <v>-1436.5440000000001</v>
      </c>
      <c r="G1615" s="197">
        <f>'Drop downs XTRA'!$F1615*2</f>
        <v>-2873.0880000000002</v>
      </c>
      <c r="H1615" s="200">
        <v>42593</v>
      </c>
    </row>
    <row r="1616" spans="1:8">
      <c r="A1616" s="83" t="s">
        <v>763</v>
      </c>
      <c r="B1616" s="194" t="s">
        <v>744</v>
      </c>
      <c r="C1616" s="194" t="s">
        <v>753</v>
      </c>
      <c r="D1616" s="194" t="s">
        <v>753</v>
      </c>
      <c r="E1616" s="194" t="s">
        <v>745</v>
      </c>
      <c r="F1616" s="195">
        <v>-1708.8132599999999</v>
      </c>
      <c r="G1616" s="194">
        <f>'Drop downs XTRA'!$F1616*2</f>
        <v>-3417.6265199999998</v>
      </c>
      <c r="H1616" s="196">
        <v>42438</v>
      </c>
    </row>
    <row r="1617" spans="1:8">
      <c r="A1617" s="82" t="s">
        <v>764</v>
      </c>
      <c r="B1617" s="197" t="s">
        <v>744</v>
      </c>
      <c r="C1617" s="197" t="s">
        <v>753</v>
      </c>
      <c r="D1617" s="197" t="s">
        <v>753</v>
      </c>
      <c r="E1617" s="197" t="s">
        <v>745</v>
      </c>
      <c r="F1617" s="199">
        <v>-1276.6933383119999</v>
      </c>
      <c r="G1617" s="197">
        <f>'Drop downs XTRA'!$F1617*2</f>
        <v>-2553.3866766239998</v>
      </c>
      <c r="H1617" s="200">
        <v>42385</v>
      </c>
    </row>
    <row r="1618" spans="1:8">
      <c r="A1618" s="83" t="s">
        <v>533</v>
      </c>
      <c r="B1618" s="194" t="s">
        <v>744</v>
      </c>
      <c r="C1618" s="194" t="s">
        <v>753</v>
      </c>
      <c r="D1618" s="194" t="s">
        <v>753</v>
      </c>
      <c r="E1618" s="194" t="s">
        <v>745</v>
      </c>
      <c r="F1618" s="195">
        <v>-1438.2359999999999</v>
      </c>
      <c r="G1618" s="194">
        <f>'Drop downs XTRA'!$F1618*2</f>
        <v>-2876.4719999999998</v>
      </c>
      <c r="H1618" s="196">
        <v>42091</v>
      </c>
    </row>
    <row r="1619" spans="1:8">
      <c r="A1619" s="82" t="s">
        <v>729</v>
      </c>
      <c r="B1619" s="197" t="s">
        <v>730</v>
      </c>
      <c r="C1619" s="197" t="s">
        <v>731</v>
      </c>
      <c r="D1619" s="197" t="s">
        <v>755</v>
      </c>
      <c r="E1619" s="197" t="s">
        <v>28</v>
      </c>
      <c r="F1619" s="199">
        <v>27288.359351426239</v>
      </c>
      <c r="G1619" s="197">
        <f>'Drop downs XTRA'!$F1619*2</f>
        <v>54576.718702852479</v>
      </c>
      <c r="H1619" s="200">
        <v>42795</v>
      </c>
    </row>
    <row r="1620" spans="1:8">
      <c r="A1620" s="83" t="s">
        <v>735</v>
      </c>
      <c r="B1620" s="194" t="s">
        <v>730</v>
      </c>
      <c r="C1620" s="194" t="s">
        <v>504</v>
      </c>
      <c r="D1620" s="194" t="s">
        <v>754</v>
      </c>
      <c r="E1620" s="194" t="s">
        <v>28</v>
      </c>
      <c r="F1620" s="195">
        <v>3280.6029441312003</v>
      </c>
      <c r="G1620" s="194">
        <f>'Drop downs XTRA'!$F1620*2</f>
        <v>6561.2058882624005</v>
      </c>
      <c r="H1620" s="196">
        <v>42250</v>
      </c>
    </row>
    <row r="1621" spans="1:8">
      <c r="A1621" s="82" t="s">
        <v>741</v>
      </c>
      <c r="B1621" s="197" t="s">
        <v>730</v>
      </c>
      <c r="C1621" s="197" t="s">
        <v>504</v>
      </c>
      <c r="D1621" s="197" t="s">
        <v>754</v>
      </c>
      <c r="E1621" s="197" t="s">
        <v>28</v>
      </c>
      <c r="F1621" s="199">
        <v>7332.7568095272945</v>
      </c>
      <c r="G1621" s="197">
        <f>'Drop downs XTRA'!$F1621*2</f>
        <v>14665.513619054589</v>
      </c>
      <c r="H1621" s="200">
        <v>42660</v>
      </c>
    </row>
    <row r="1622" spans="1:8">
      <c r="A1622" s="83" t="s">
        <v>746</v>
      </c>
      <c r="B1622" s="194" t="s">
        <v>730</v>
      </c>
      <c r="C1622" s="194" t="s">
        <v>734</v>
      </c>
      <c r="D1622" s="194" t="s">
        <v>494</v>
      </c>
      <c r="E1622" s="194" t="s">
        <v>28</v>
      </c>
      <c r="F1622" s="195">
        <v>12798.184437514768</v>
      </c>
      <c r="G1622" s="194">
        <f>'Drop downs XTRA'!$F1622*2</f>
        <v>25596.368875029537</v>
      </c>
      <c r="H1622" s="196">
        <v>42981</v>
      </c>
    </row>
    <row r="1623" spans="1:8">
      <c r="A1623" s="82" t="s">
        <v>729</v>
      </c>
      <c r="B1623" s="197" t="s">
        <v>738</v>
      </c>
      <c r="C1623" s="197" t="s">
        <v>731</v>
      </c>
      <c r="D1623" s="197" t="s">
        <v>754</v>
      </c>
      <c r="E1623" s="197" t="s">
        <v>28</v>
      </c>
      <c r="F1623" s="199">
        <v>20892.058754489994</v>
      </c>
      <c r="G1623" s="197">
        <f>'Drop downs XTRA'!$F1623*2</f>
        <v>41784.117508979987</v>
      </c>
      <c r="H1623" s="200">
        <v>42616</v>
      </c>
    </row>
    <row r="1624" spans="1:8">
      <c r="A1624" s="83" t="s">
        <v>735</v>
      </c>
      <c r="B1624" s="194" t="s">
        <v>738</v>
      </c>
      <c r="C1624" s="194" t="s">
        <v>731</v>
      </c>
      <c r="D1624" s="194" t="s">
        <v>755</v>
      </c>
      <c r="E1624" s="194" t="s">
        <v>28</v>
      </c>
      <c r="F1624" s="195">
        <v>4467.6696289352394</v>
      </c>
      <c r="G1624" s="194">
        <f>'Drop downs XTRA'!$F1624*2</f>
        <v>8935.3392578704788</v>
      </c>
      <c r="H1624" s="196">
        <v>42743</v>
      </c>
    </row>
    <row r="1625" spans="1:8">
      <c r="A1625" s="82" t="s">
        <v>741</v>
      </c>
      <c r="B1625" s="197" t="s">
        <v>738</v>
      </c>
      <c r="C1625" s="197" t="s">
        <v>734</v>
      </c>
      <c r="D1625" s="197" t="s">
        <v>491</v>
      </c>
      <c r="E1625" s="197" t="s">
        <v>28</v>
      </c>
      <c r="F1625" s="199">
        <v>8361.9768469248011</v>
      </c>
      <c r="G1625" s="197">
        <f>'Drop downs XTRA'!$F1625*2</f>
        <v>16723.953693849602</v>
      </c>
      <c r="H1625" s="200">
        <v>42222</v>
      </c>
    </row>
    <row r="1626" spans="1:8">
      <c r="A1626" s="83" t="s">
        <v>746</v>
      </c>
      <c r="B1626" s="194" t="s">
        <v>738</v>
      </c>
      <c r="C1626" s="194" t="s">
        <v>734</v>
      </c>
      <c r="D1626" s="194" t="s">
        <v>751</v>
      </c>
      <c r="E1626" s="194" t="s">
        <v>28</v>
      </c>
      <c r="F1626" s="195">
        <v>12086.478690393786</v>
      </c>
      <c r="G1626" s="194">
        <f>'Drop downs XTRA'!$F1626*2</f>
        <v>24172.957380787571</v>
      </c>
      <c r="H1626" s="196">
        <v>42156</v>
      </c>
    </row>
    <row r="1627" spans="1:8">
      <c r="A1627" s="82" t="s">
        <v>729</v>
      </c>
      <c r="B1627" s="197" t="s">
        <v>744</v>
      </c>
      <c r="C1627" s="197" t="s">
        <v>504</v>
      </c>
      <c r="D1627" s="197" t="s">
        <v>755</v>
      </c>
      <c r="E1627" s="197" t="s">
        <v>28</v>
      </c>
      <c r="F1627" s="199">
        <v>20586.093465608992</v>
      </c>
      <c r="G1627" s="197">
        <f>'Drop downs XTRA'!$F1627*2</f>
        <v>41172.186931217984</v>
      </c>
      <c r="H1627" s="200">
        <v>42504</v>
      </c>
    </row>
    <row r="1628" spans="1:8">
      <c r="A1628" s="83" t="s">
        <v>735</v>
      </c>
      <c r="B1628" s="194" t="s">
        <v>744</v>
      </c>
      <c r="C1628" s="194" t="s">
        <v>504</v>
      </c>
      <c r="D1628" s="194" t="s">
        <v>751</v>
      </c>
      <c r="E1628" s="194" t="s">
        <v>28</v>
      </c>
      <c r="F1628" s="195">
        <v>5392.5933220064098</v>
      </c>
      <c r="G1628" s="194">
        <f>'Drop downs XTRA'!$F1628*2</f>
        <v>10785.18664401282</v>
      </c>
      <c r="H1628" s="196">
        <v>42841</v>
      </c>
    </row>
    <row r="1629" spans="1:8">
      <c r="A1629" s="82" t="s">
        <v>741</v>
      </c>
      <c r="B1629" s="197" t="s">
        <v>744</v>
      </c>
      <c r="C1629" s="197" t="s">
        <v>734</v>
      </c>
      <c r="D1629" s="197" t="s">
        <v>491</v>
      </c>
      <c r="E1629" s="197" t="s">
        <v>28</v>
      </c>
      <c r="F1629" s="199">
        <v>8227.8943910442704</v>
      </c>
      <c r="G1629" s="197">
        <f>'Drop downs XTRA'!$F1629*2</f>
        <v>16455.788782088541</v>
      </c>
      <c r="H1629" s="200">
        <v>42171</v>
      </c>
    </row>
    <row r="1630" spans="1:8">
      <c r="A1630" s="83" t="s">
        <v>746</v>
      </c>
      <c r="B1630" s="194" t="s">
        <v>744</v>
      </c>
      <c r="C1630" s="194" t="s">
        <v>743</v>
      </c>
      <c r="D1630" s="194" t="s">
        <v>752</v>
      </c>
      <c r="E1630" s="194" t="s">
        <v>28</v>
      </c>
      <c r="F1630" s="195">
        <v>11336.843221335546</v>
      </c>
      <c r="G1630" s="194">
        <f>'Drop downs XTRA'!$F1630*2</f>
        <v>22673.686442671093</v>
      </c>
      <c r="H1630" s="196">
        <v>42415</v>
      </c>
    </row>
    <row r="1631" spans="1:8">
      <c r="A1631" s="82" t="s">
        <v>729</v>
      </c>
      <c r="B1631" s="197" t="s">
        <v>748</v>
      </c>
      <c r="C1631" s="197" t="s">
        <v>502</v>
      </c>
      <c r="D1631" s="197" t="s">
        <v>754</v>
      </c>
      <c r="E1631" s="197" t="s">
        <v>28</v>
      </c>
      <c r="F1631" s="199">
        <v>11146.356306508493</v>
      </c>
      <c r="G1631" s="197">
        <f>'Drop downs XTRA'!$F1631*2</f>
        <v>22292.712613016985</v>
      </c>
      <c r="H1631" s="200">
        <v>42906</v>
      </c>
    </row>
    <row r="1632" spans="1:8">
      <c r="A1632" s="83" t="s">
        <v>735</v>
      </c>
      <c r="B1632" s="194" t="s">
        <v>748</v>
      </c>
      <c r="C1632" s="194" t="s">
        <v>734</v>
      </c>
      <c r="D1632" s="194" t="s">
        <v>752</v>
      </c>
      <c r="E1632" s="194" t="s">
        <v>28</v>
      </c>
      <c r="F1632" s="195">
        <v>6205.9558140134113</v>
      </c>
      <c r="G1632" s="194">
        <f>'Drop downs XTRA'!$F1632*2</f>
        <v>12411.911628026823</v>
      </c>
      <c r="H1632" s="196">
        <v>42833</v>
      </c>
    </row>
    <row r="1633" spans="1:8">
      <c r="A1633" s="82" t="s">
        <v>741</v>
      </c>
      <c r="B1633" s="197" t="s">
        <v>748</v>
      </c>
      <c r="C1633" s="197" t="s">
        <v>731</v>
      </c>
      <c r="D1633" s="197" t="s">
        <v>752</v>
      </c>
      <c r="E1633" s="197" t="s">
        <v>28</v>
      </c>
      <c r="F1633" s="199">
        <v>6504.8649116774386</v>
      </c>
      <c r="G1633" s="197">
        <f>'Drop downs XTRA'!$F1633*2</f>
        <v>13009.729823354877</v>
      </c>
      <c r="H1633" s="200">
        <v>42379</v>
      </c>
    </row>
    <row r="1634" spans="1:8">
      <c r="A1634" s="83" t="s">
        <v>746</v>
      </c>
      <c r="B1634" s="194" t="s">
        <v>748</v>
      </c>
      <c r="C1634" s="194" t="s">
        <v>743</v>
      </c>
      <c r="D1634" s="194" t="s">
        <v>752</v>
      </c>
      <c r="E1634" s="194" t="s">
        <v>28</v>
      </c>
      <c r="F1634" s="195">
        <v>21596.936238306171</v>
      </c>
      <c r="G1634" s="194">
        <f>'Drop downs XTRA'!$F1634*2</f>
        <v>43193.872476612341</v>
      </c>
      <c r="H1634" s="196">
        <v>42415</v>
      </c>
    </row>
    <row r="1635" spans="1:8">
      <c r="A1635" s="82" t="s">
        <v>729</v>
      </c>
      <c r="B1635" s="197" t="s">
        <v>738</v>
      </c>
      <c r="C1635" s="197" t="s">
        <v>750</v>
      </c>
      <c r="D1635" s="197" t="s">
        <v>752</v>
      </c>
      <c r="E1635" s="197" t="s">
        <v>28</v>
      </c>
      <c r="F1635" s="199">
        <v>27028.470214745998</v>
      </c>
      <c r="G1635" s="197">
        <f>'Drop downs XTRA'!$F1635*2</f>
        <v>54056.940429491995</v>
      </c>
      <c r="H1635" s="200">
        <v>42468</v>
      </c>
    </row>
    <row r="1636" spans="1:8">
      <c r="A1636" s="83" t="s">
        <v>735</v>
      </c>
      <c r="B1636" s="194" t="s">
        <v>738</v>
      </c>
      <c r="C1636" s="194" t="s">
        <v>504</v>
      </c>
      <c r="D1636" s="194" t="s">
        <v>752</v>
      </c>
      <c r="E1636" s="194" t="s">
        <v>28</v>
      </c>
      <c r="F1636" s="195">
        <v>4793.4162862279181</v>
      </c>
      <c r="G1636" s="194">
        <f>'Drop downs XTRA'!$F1636*2</f>
        <v>9586.8325724558363</v>
      </c>
      <c r="H1636" s="196">
        <v>42000</v>
      </c>
    </row>
    <row r="1637" spans="1:8">
      <c r="A1637" s="82" t="s">
        <v>741</v>
      </c>
      <c r="B1637" s="197" t="s">
        <v>738</v>
      </c>
      <c r="C1637" s="197" t="s">
        <v>743</v>
      </c>
      <c r="D1637" s="197" t="s">
        <v>751</v>
      </c>
      <c r="E1637" s="197" t="s">
        <v>28</v>
      </c>
      <c r="F1637" s="199">
        <v>9553.3857794949126</v>
      </c>
      <c r="G1637" s="197">
        <f>'Drop downs XTRA'!$F1637*2</f>
        <v>19106.771558989825</v>
      </c>
      <c r="H1637" s="200">
        <v>42220</v>
      </c>
    </row>
    <row r="1638" spans="1:8">
      <c r="A1638" s="83" t="s">
        <v>746</v>
      </c>
      <c r="B1638" s="194" t="s">
        <v>738</v>
      </c>
      <c r="C1638" s="194" t="s">
        <v>743</v>
      </c>
      <c r="D1638" s="194" t="s">
        <v>755</v>
      </c>
      <c r="E1638" s="194" t="s">
        <v>28</v>
      </c>
      <c r="F1638" s="195">
        <v>12093.779860506284</v>
      </c>
      <c r="G1638" s="194">
        <f>'Drop downs XTRA'!$F1638*2</f>
        <v>24187.559721012567</v>
      </c>
      <c r="H1638" s="196">
        <v>42506</v>
      </c>
    </row>
    <row r="1639" spans="1:8">
      <c r="A1639" s="82" t="s">
        <v>756</v>
      </c>
      <c r="B1639" s="197" t="s">
        <v>730</v>
      </c>
      <c r="C1639" s="197" t="s">
        <v>504</v>
      </c>
      <c r="D1639" s="197" t="s">
        <v>491</v>
      </c>
      <c r="E1639" s="197" t="s">
        <v>740</v>
      </c>
      <c r="F1639" s="199">
        <v>-8907.4513285839912</v>
      </c>
      <c r="G1639" s="197">
        <f>'Drop downs XTRA'!$F1639*2</f>
        <v>-17814.902657167982</v>
      </c>
      <c r="H1639" s="200">
        <v>42935</v>
      </c>
    </row>
    <row r="1640" spans="1:8">
      <c r="A1640" s="83" t="s">
        <v>757</v>
      </c>
      <c r="B1640" s="194" t="s">
        <v>730</v>
      </c>
      <c r="C1640" s="194" t="s">
        <v>734</v>
      </c>
      <c r="D1640" s="194" t="s">
        <v>491</v>
      </c>
      <c r="E1640" s="194" t="s">
        <v>740</v>
      </c>
      <c r="F1640" s="195">
        <v>-2636.2012892962503</v>
      </c>
      <c r="G1640" s="194">
        <f>'Drop downs XTRA'!$F1640*2</f>
        <v>-5272.4025785925005</v>
      </c>
      <c r="H1640" s="196">
        <v>42175</v>
      </c>
    </row>
    <row r="1641" spans="1:8">
      <c r="A1641" s="82" t="s">
        <v>758</v>
      </c>
      <c r="B1641" s="197" t="s">
        <v>730</v>
      </c>
      <c r="C1641" s="197" t="s">
        <v>750</v>
      </c>
      <c r="D1641" s="197" t="s">
        <v>491</v>
      </c>
      <c r="E1641" s="197" t="s">
        <v>740</v>
      </c>
      <c r="F1641" s="199">
        <v>-3586.2928601702406</v>
      </c>
      <c r="G1641" s="197">
        <f>'Drop downs XTRA'!$F1641*2</f>
        <v>-7172.5857203404812</v>
      </c>
      <c r="H1641" s="200">
        <v>42349</v>
      </c>
    </row>
    <row r="1642" spans="1:8">
      <c r="A1642" s="83" t="s">
        <v>759</v>
      </c>
      <c r="B1642" s="194" t="s">
        <v>730</v>
      </c>
      <c r="C1642" s="194" t="s">
        <v>743</v>
      </c>
      <c r="D1642" s="194" t="s">
        <v>751</v>
      </c>
      <c r="E1642" s="194" t="s">
        <v>740</v>
      </c>
      <c r="F1642" s="195">
        <v>-3356.8826576181673</v>
      </c>
      <c r="G1642" s="194">
        <f>'Drop downs XTRA'!$F1642*2</f>
        <v>-6713.7653152363346</v>
      </c>
      <c r="H1642" s="196">
        <v>42105</v>
      </c>
    </row>
    <row r="1643" spans="1:8">
      <c r="A1643" s="82" t="s">
        <v>756</v>
      </c>
      <c r="B1643" s="197" t="s">
        <v>738</v>
      </c>
      <c r="C1643" s="197" t="s">
        <v>743</v>
      </c>
      <c r="D1643" s="197" t="s">
        <v>751</v>
      </c>
      <c r="E1643" s="197" t="s">
        <v>740</v>
      </c>
      <c r="F1643" s="199">
        <v>-8779.9971135764172</v>
      </c>
      <c r="G1643" s="197">
        <f>'Drop downs XTRA'!$F1643*2</f>
        <v>-17559.994227152834</v>
      </c>
      <c r="H1643" s="200">
        <v>42365</v>
      </c>
    </row>
    <row r="1644" spans="1:8">
      <c r="A1644" s="83" t="s">
        <v>757</v>
      </c>
      <c r="B1644" s="194" t="s">
        <v>738</v>
      </c>
      <c r="C1644" s="194" t="s">
        <v>750</v>
      </c>
      <c r="D1644" s="194" t="s">
        <v>755</v>
      </c>
      <c r="E1644" s="194" t="s">
        <v>740</v>
      </c>
      <c r="F1644" s="195">
        <v>-3117.31796502</v>
      </c>
      <c r="G1644" s="194">
        <f>'Drop downs XTRA'!$F1644*2</f>
        <v>-6234.6359300399999</v>
      </c>
      <c r="H1644" s="196">
        <v>42533</v>
      </c>
    </row>
    <row r="1645" spans="1:8">
      <c r="A1645" s="82" t="s">
        <v>758</v>
      </c>
      <c r="B1645" s="197" t="s">
        <v>738</v>
      </c>
      <c r="C1645" s="197" t="s">
        <v>731</v>
      </c>
      <c r="D1645" s="197" t="s">
        <v>494</v>
      </c>
      <c r="E1645" s="197" t="s">
        <v>740</v>
      </c>
      <c r="F1645" s="199">
        <v>-4052.9169217152007</v>
      </c>
      <c r="G1645" s="197">
        <f>'Drop downs XTRA'!$F1645*2</f>
        <v>-8105.8338434304014</v>
      </c>
      <c r="H1645" s="200">
        <v>42621</v>
      </c>
    </row>
    <row r="1646" spans="1:8">
      <c r="A1646" s="83" t="s">
        <v>759</v>
      </c>
      <c r="B1646" s="194" t="s">
        <v>738</v>
      </c>
      <c r="C1646" s="194" t="s">
        <v>743</v>
      </c>
      <c r="D1646" s="194" t="s">
        <v>751</v>
      </c>
      <c r="E1646" s="194" t="s">
        <v>740</v>
      </c>
      <c r="F1646" s="195">
        <v>-3678.2058849802656</v>
      </c>
      <c r="G1646" s="194">
        <f>'Drop downs XTRA'!$F1646*2</f>
        <v>-7356.4117699605313</v>
      </c>
      <c r="H1646" s="196">
        <v>42328</v>
      </c>
    </row>
    <row r="1647" spans="1:8">
      <c r="A1647" s="82" t="s">
        <v>756</v>
      </c>
      <c r="B1647" s="197" t="s">
        <v>748</v>
      </c>
      <c r="C1647" s="197" t="s">
        <v>743</v>
      </c>
      <c r="D1647" s="197" t="s">
        <v>754</v>
      </c>
      <c r="E1647" s="197" t="s">
        <v>740</v>
      </c>
      <c r="F1647" s="199">
        <v>-9371.3958828846753</v>
      </c>
      <c r="G1647" s="197">
        <f>'Drop downs XTRA'!$F1647*2</f>
        <v>-18742.791765769351</v>
      </c>
      <c r="H1647" s="200">
        <v>42853</v>
      </c>
    </row>
    <row r="1648" spans="1:8">
      <c r="A1648" s="83" t="s">
        <v>757</v>
      </c>
      <c r="B1648" s="194" t="s">
        <v>748</v>
      </c>
      <c r="C1648" s="194" t="s">
        <v>734</v>
      </c>
      <c r="D1648" s="194" t="s">
        <v>752</v>
      </c>
      <c r="E1648" s="194" t="s">
        <v>740</v>
      </c>
      <c r="F1648" s="195">
        <v>-2964.1302893531247</v>
      </c>
      <c r="G1648" s="194">
        <f>'Drop downs XTRA'!$F1648*2</f>
        <v>-5928.2605787062494</v>
      </c>
      <c r="H1648" s="196">
        <v>42117</v>
      </c>
    </row>
    <row r="1649" spans="1:8">
      <c r="A1649" s="82" t="s">
        <v>758</v>
      </c>
      <c r="B1649" s="197" t="s">
        <v>748</v>
      </c>
      <c r="C1649" s="197" t="s">
        <v>504</v>
      </c>
      <c r="D1649" s="197" t="s">
        <v>494</v>
      </c>
      <c r="E1649" s="197" t="s">
        <v>740</v>
      </c>
      <c r="F1649" s="199">
        <v>-4341.7410839285776</v>
      </c>
      <c r="G1649" s="197">
        <f>'Drop downs XTRA'!$F1649*2</f>
        <v>-8683.4821678571552</v>
      </c>
      <c r="H1649" s="200">
        <v>42419</v>
      </c>
    </row>
    <row r="1650" spans="1:8">
      <c r="A1650" s="83" t="s">
        <v>759</v>
      </c>
      <c r="B1650" s="194" t="s">
        <v>748</v>
      </c>
      <c r="C1650" s="194" t="s">
        <v>731</v>
      </c>
      <c r="D1650" s="194" t="s">
        <v>754</v>
      </c>
      <c r="E1650" s="194" t="s">
        <v>740</v>
      </c>
      <c r="F1650" s="195">
        <v>-2317.3535757238287</v>
      </c>
      <c r="G1650" s="194">
        <f>'Drop downs XTRA'!$F1650*2</f>
        <v>-4634.7071514476575</v>
      </c>
      <c r="H1650" s="196">
        <v>42435</v>
      </c>
    </row>
    <row r="1651" spans="1:8">
      <c r="A1651" s="82" t="s">
        <v>756</v>
      </c>
      <c r="B1651" s="197" t="s">
        <v>744</v>
      </c>
      <c r="C1651" s="197" t="s">
        <v>731</v>
      </c>
      <c r="D1651" s="197" t="s">
        <v>752</v>
      </c>
      <c r="E1651" s="197" t="s">
        <v>740</v>
      </c>
      <c r="F1651" s="199">
        <v>-9136.2678453446406</v>
      </c>
      <c r="G1651" s="197">
        <f>'Drop downs XTRA'!$F1651*2</f>
        <v>-18272.535690689281</v>
      </c>
      <c r="H1651" s="200">
        <v>42605</v>
      </c>
    </row>
    <row r="1652" spans="1:8">
      <c r="A1652" s="83" t="s">
        <v>757</v>
      </c>
      <c r="B1652" s="194" t="s">
        <v>744</v>
      </c>
      <c r="C1652" s="194" t="s">
        <v>502</v>
      </c>
      <c r="D1652" s="194" t="s">
        <v>755</v>
      </c>
      <c r="E1652" s="194" t="s">
        <v>740</v>
      </c>
      <c r="F1652" s="195">
        <v>-3158.5159998000004</v>
      </c>
      <c r="G1652" s="194">
        <f>'Drop downs XTRA'!$F1652*2</f>
        <v>-6317.0319996000007</v>
      </c>
      <c r="H1652" s="196">
        <v>42451</v>
      </c>
    </row>
    <row r="1653" spans="1:8">
      <c r="A1653" s="82" t="s">
        <v>758</v>
      </c>
      <c r="B1653" s="197" t="s">
        <v>744</v>
      </c>
      <c r="C1653" s="197" t="s">
        <v>743</v>
      </c>
      <c r="D1653" s="197" t="s">
        <v>755</v>
      </c>
      <c r="E1653" s="197" t="s">
        <v>740</v>
      </c>
      <c r="F1653" s="199">
        <v>-4527.2086870993917</v>
      </c>
      <c r="G1653" s="197">
        <f>'Drop downs XTRA'!$F1653*2</f>
        <v>-9054.4173741987834</v>
      </c>
      <c r="H1653" s="200">
        <v>42266</v>
      </c>
    </row>
    <row r="1654" spans="1:8">
      <c r="A1654" s="83" t="s">
        <v>759</v>
      </c>
      <c r="B1654" s="194" t="s">
        <v>744</v>
      </c>
      <c r="C1654" s="194" t="s">
        <v>731</v>
      </c>
      <c r="D1654" s="194" t="s">
        <v>752</v>
      </c>
      <c r="E1654" s="194" t="s">
        <v>740</v>
      </c>
      <c r="F1654" s="195">
        <v>-2915.0666691497186</v>
      </c>
      <c r="G1654" s="194">
        <f>'Drop downs XTRA'!$F1654*2</f>
        <v>-5830.1333382994371</v>
      </c>
      <c r="H1654" s="196">
        <v>42243</v>
      </c>
    </row>
    <row r="1655" spans="1:8">
      <c r="A1655" s="82" t="s">
        <v>756</v>
      </c>
      <c r="B1655" s="197" t="s">
        <v>738</v>
      </c>
      <c r="C1655" s="197" t="s">
        <v>504</v>
      </c>
      <c r="D1655" s="197" t="s">
        <v>494</v>
      </c>
      <c r="E1655" s="197" t="s">
        <v>740</v>
      </c>
      <c r="F1655" s="199">
        <v>-8120.8956473349135</v>
      </c>
      <c r="G1655" s="197">
        <f>'Drop downs XTRA'!$F1655*2</f>
        <v>-16241.791294669827</v>
      </c>
      <c r="H1655" s="200">
        <v>42558</v>
      </c>
    </row>
    <row r="1656" spans="1:8">
      <c r="A1656" s="83" t="s">
        <v>757</v>
      </c>
      <c r="B1656" s="194" t="s">
        <v>738</v>
      </c>
      <c r="C1656" s="194" t="s">
        <v>502</v>
      </c>
      <c r="D1656" s="194" t="s">
        <v>491</v>
      </c>
      <c r="E1656" s="194" t="s">
        <v>740</v>
      </c>
      <c r="F1656" s="195">
        <v>-2219.8360599600001</v>
      </c>
      <c r="G1656" s="194">
        <f>'Drop downs XTRA'!$F1656*2</f>
        <v>-4439.6721199200001</v>
      </c>
      <c r="H1656" s="196">
        <v>42048</v>
      </c>
    </row>
    <row r="1657" spans="1:8">
      <c r="A1657" s="82" t="s">
        <v>758</v>
      </c>
      <c r="B1657" s="197" t="s">
        <v>738</v>
      </c>
      <c r="C1657" s="197" t="s">
        <v>743</v>
      </c>
      <c r="D1657" s="197" t="s">
        <v>754</v>
      </c>
      <c r="E1657" s="197" t="s">
        <v>740</v>
      </c>
      <c r="F1657" s="199">
        <v>-4803.4570924032005</v>
      </c>
      <c r="G1657" s="197">
        <f>'Drop downs XTRA'!$F1657*2</f>
        <v>-9606.914184806401</v>
      </c>
      <c r="H1657" s="200">
        <v>42775</v>
      </c>
    </row>
    <row r="1658" spans="1:8">
      <c r="A1658" s="83" t="s">
        <v>759</v>
      </c>
      <c r="B1658" s="194" t="s">
        <v>738</v>
      </c>
      <c r="C1658" s="194" t="s">
        <v>750</v>
      </c>
      <c r="D1658" s="194" t="s">
        <v>491</v>
      </c>
      <c r="E1658" s="194" t="s">
        <v>740</v>
      </c>
      <c r="F1658" s="195">
        <v>-4436.4335804212851</v>
      </c>
      <c r="G1658" s="194">
        <f>'Drop downs XTRA'!$F1658*2</f>
        <v>-8872.8671608425702</v>
      </c>
      <c r="H1658" s="196">
        <v>42418</v>
      </c>
    </row>
    <row r="1659" spans="1:8">
      <c r="A1659" s="82" t="s">
        <v>760</v>
      </c>
      <c r="B1659" s="197" t="s">
        <v>738</v>
      </c>
      <c r="C1659" s="197" t="s">
        <v>753</v>
      </c>
      <c r="D1659" s="197" t="s">
        <v>753</v>
      </c>
      <c r="E1659" s="197" t="s">
        <v>745</v>
      </c>
      <c r="F1659" s="199">
        <v>-6262.7591980800034</v>
      </c>
      <c r="G1659" s="197">
        <f>'Drop downs XTRA'!$F1659*2</f>
        <v>-12525.518396160007</v>
      </c>
      <c r="H1659" s="200">
        <v>42192</v>
      </c>
    </row>
    <row r="1660" spans="1:8">
      <c r="A1660" s="83" t="s">
        <v>39</v>
      </c>
      <c r="B1660" s="194" t="s">
        <v>738</v>
      </c>
      <c r="C1660" s="194" t="s">
        <v>753</v>
      </c>
      <c r="D1660" s="194" t="s">
        <v>753</v>
      </c>
      <c r="E1660" s="194" t="s">
        <v>745</v>
      </c>
      <c r="F1660" s="195">
        <v>-2419.8298425000003</v>
      </c>
      <c r="G1660" s="194">
        <f>'Drop downs XTRA'!$F1660*2</f>
        <v>-4839.6596850000005</v>
      </c>
      <c r="H1660" s="196">
        <v>42471</v>
      </c>
    </row>
    <row r="1661" spans="1:8">
      <c r="A1661" s="82" t="s">
        <v>761</v>
      </c>
      <c r="B1661" s="197" t="s">
        <v>738</v>
      </c>
      <c r="C1661" s="197" t="s">
        <v>753</v>
      </c>
      <c r="D1661" s="197" t="s">
        <v>753</v>
      </c>
      <c r="E1661" s="197" t="s">
        <v>745</v>
      </c>
      <c r="F1661" s="199">
        <v>-751.06483200000025</v>
      </c>
      <c r="G1661" s="197">
        <f>'Drop downs XTRA'!$F1661*2</f>
        <v>-1502.1296640000005</v>
      </c>
      <c r="H1661" s="200">
        <v>42914</v>
      </c>
    </row>
    <row r="1662" spans="1:8">
      <c r="A1662" s="83" t="s">
        <v>309</v>
      </c>
      <c r="B1662" s="194" t="s">
        <v>738</v>
      </c>
      <c r="C1662" s="194" t="s">
        <v>753</v>
      </c>
      <c r="D1662" s="194" t="s">
        <v>753</v>
      </c>
      <c r="E1662" s="194" t="s">
        <v>745</v>
      </c>
      <c r="F1662" s="195">
        <v>-1318.3321528107354</v>
      </c>
      <c r="G1662" s="194">
        <f>'Drop downs XTRA'!$F1662*2</f>
        <v>-2636.6643056214707</v>
      </c>
      <c r="H1662" s="196">
        <v>42753</v>
      </c>
    </row>
    <row r="1663" spans="1:8">
      <c r="A1663" s="82" t="s">
        <v>601</v>
      </c>
      <c r="B1663" s="197" t="s">
        <v>738</v>
      </c>
      <c r="C1663" s="197" t="s">
        <v>753</v>
      </c>
      <c r="D1663" s="197" t="s">
        <v>753</v>
      </c>
      <c r="E1663" s="197" t="s">
        <v>745</v>
      </c>
      <c r="F1663" s="199">
        <v>-710.47368000000006</v>
      </c>
      <c r="G1663" s="197">
        <f>'Drop downs XTRA'!$F1663*2</f>
        <v>-1420.9473600000001</v>
      </c>
      <c r="H1663" s="200">
        <v>42603</v>
      </c>
    </row>
    <row r="1664" spans="1:8">
      <c r="A1664" s="83" t="s">
        <v>762</v>
      </c>
      <c r="B1664" s="194" t="s">
        <v>738</v>
      </c>
      <c r="C1664" s="194" t="s">
        <v>753</v>
      </c>
      <c r="D1664" s="194" t="s">
        <v>753</v>
      </c>
      <c r="E1664" s="194" t="s">
        <v>745</v>
      </c>
      <c r="F1664" s="195">
        <v>-1447.8912</v>
      </c>
      <c r="G1664" s="194">
        <f>'Drop downs XTRA'!$F1664*2</f>
        <v>-2895.7824000000001</v>
      </c>
      <c r="H1664" s="196">
        <v>42464</v>
      </c>
    </row>
    <row r="1665" spans="1:8">
      <c r="A1665" s="82" t="s">
        <v>763</v>
      </c>
      <c r="B1665" s="197" t="s">
        <v>738</v>
      </c>
      <c r="C1665" s="197" t="s">
        <v>753</v>
      </c>
      <c r="D1665" s="197" t="s">
        <v>753</v>
      </c>
      <c r="E1665" s="197" t="s">
        <v>745</v>
      </c>
      <c r="F1665" s="199">
        <v>-1102.038082992</v>
      </c>
      <c r="G1665" s="197">
        <f>'Drop downs XTRA'!$F1665*2</f>
        <v>-2204.076165984</v>
      </c>
      <c r="H1665" s="200">
        <v>42914</v>
      </c>
    </row>
    <row r="1666" spans="1:8">
      <c r="A1666" s="83" t="s">
        <v>764</v>
      </c>
      <c r="B1666" s="194" t="s">
        <v>738</v>
      </c>
      <c r="C1666" s="194" t="s">
        <v>753</v>
      </c>
      <c r="D1666" s="194" t="s">
        <v>753</v>
      </c>
      <c r="E1666" s="194" t="s">
        <v>745</v>
      </c>
      <c r="F1666" s="195">
        <v>-1080.0718508123068</v>
      </c>
      <c r="G1666" s="194">
        <f>'Drop downs XTRA'!$F1666*2</f>
        <v>-2160.1437016246136</v>
      </c>
      <c r="H1666" s="196">
        <v>42573</v>
      </c>
    </row>
    <row r="1667" spans="1:8">
      <c r="A1667" s="82" t="s">
        <v>533</v>
      </c>
      <c r="B1667" s="197" t="s">
        <v>738</v>
      </c>
      <c r="C1667" s="197" t="s">
        <v>753</v>
      </c>
      <c r="D1667" s="197" t="s">
        <v>753</v>
      </c>
      <c r="E1667" s="197" t="s">
        <v>745</v>
      </c>
      <c r="F1667" s="199">
        <v>-1786.2474239999999</v>
      </c>
      <c r="G1667" s="197">
        <f>'Drop downs XTRA'!$F1667*2</f>
        <v>-3572.4948479999998</v>
      </c>
      <c r="H1667" s="200">
        <v>42975</v>
      </c>
    </row>
    <row r="1668" spans="1:8">
      <c r="A1668" s="83" t="s">
        <v>760</v>
      </c>
      <c r="B1668" s="194" t="s">
        <v>730</v>
      </c>
      <c r="C1668" s="194" t="s">
        <v>753</v>
      </c>
      <c r="D1668" s="194" t="s">
        <v>753</v>
      </c>
      <c r="E1668" s="194" t="s">
        <v>745</v>
      </c>
      <c r="F1668" s="195">
        <v>-5233.7856186000026</v>
      </c>
      <c r="G1668" s="194">
        <f>'Drop downs XTRA'!$F1668*2</f>
        <v>-10467.571237200005</v>
      </c>
      <c r="H1668" s="196">
        <v>42014</v>
      </c>
    </row>
    <row r="1669" spans="1:8">
      <c r="A1669" s="82" t="s">
        <v>39</v>
      </c>
      <c r="B1669" s="197" t="s">
        <v>730</v>
      </c>
      <c r="C1669" s="197" t="s">
        <v>753</v>
      </c>
      <c r="D1669" s="197" t="s">
        <v>753</v>
      </c>
      <c r="E1669" s="197" t="s">
        <v>745</v>
      </c>
      <c r="F1669" s="199">
        <v>-2867.9464800000001</v>
      </c>
      <c r="G1669" s="197">
        <f>'Drop downs XTRA'!$F1669*2</f>
        <v>-5735.8929600000001</v>
      </c>
      <c r="H1669" s="200">
        <v>42183</v>
      </c>
    </row>
    <row r="1670" spans="1:8">
      <c r="A1670" s="83" t="s">
        <v>761</v>
      </c>
      <c r="B1670" s="194" t="s">
        <v>730</v>
      </c>
      <c r="C1670" s="194" t="s">
        <v>753</v>
      </c>
      <c r="D1670" s="194" t="s">
        <v>753</v>
      </c>
      <c r="E1670" s="194" t="s">
        <v>745</v>
      </c>
      <c r="F1670" s="195">
        <v>-565.52774399999998</v>
      </c>
      <c r="G1670" s="194">
        <f>'Drop downs XTRA'!$F1670*2</f>
        <v>-1131.055488</v>
      </c>
      <c r="H1670" s="196">
        <v>42035</v>
      </c>
    </row>
    <row r="1671" spans="1:8">
      <c r="A1671" s="82" t="s">
        <v>309</v>
      </c>
      <c r="B1671" s="197" t="s">
        <v>730</v>
      </c>
      <c r="C1671" s="197" t="s">
        <v>753</v>
      </c>
      <c r="D1671" s="197" t="s">
        <v>753</v>
      </c>
      <c r="E1671" s="197" t="s">
        <v>745</v>
      </c>
      <c r="F1671" s="199">
        <v>-1614.9198137355349</v>
      </c>
      <c r="G1671" s="197">
        <f>'Drop downs XTRA'!$F1671*2</f>
        <v>-3229.8396274710699</v>
      </c>
      <c r="H1671" s="200">
        <v>42985</v>
      </c>
    </row>
    <row r="1672" spans="1:8">
      <c r="A1672" s="83" t="s">
        <v>601</v>
      </c>
      <c r="B1672" s="194" t="s">
        <v>730</v>
      </c>
      <c r="C1672" s="194" t="s">
        <v>753</v>
      </c>
      <c r="D1672" s="194" t="s">
        <v>753</v>
      </c>
      <c r="E1672" s="194" t="s">
        <v>745</v>
      </c>
      <c r="F1672" s="195">
        <v>-848.80240200000037</v>
      </c>
      <c r="G1672" s="194">
        <f>'Drop downs XTRA'!$F1672*2</f>
        <v>-1697.6048040000007</v>
      </c>
      <c r="H1672" s="196">
        <v>42471</v>
      </c>
    </row>
    <row r="1673" spans="1:8">
      <c r="A1673" s="82" t="s">
        <v>762</v>
      </c>
      <c r="B1673" s="197" t="s">
        <v>730</v>
      </c>
      <c r="C1673" s="197" t="s">
        <v>753</v>
      </c>
      <c r="D1673" s="197" t="s">
        <v>753</v>
      </c>
      <c r="E1673" s="197" t="s">
        <v>745</v>
      </c>
      <c r="F1673" s="199">
        <v>-1091.1129600000002</v>
      </c>
      <c r="G1673" s="197">
        <f>'Drop downs XTRA'!$F1673*2</f>
        <v>-2182.2259200000003</v>
      </c>
      <c r="H1673" s="200">
        <v>42371</v>
      </c>
    </row>
    <row r="1674" spans="1:8">
      <c r="A1674" s="83" t="s">
        <v>763</v>
      </c>
      <c r="B1674" s="194" t="s">
        <v>730</v>
      </c>
      <c r="C1674" s="194" t="s">
        <v>753</v>
      </c>
      <c r="D1674" s="194" t="s">
        <v>753</v>
      </c>
      <c r="E1674" s="194" t="s">
        <v>745</v>
      </c>
      <c r="F1674" s="195">
        <v>-1247.33323008</v>
      </c>
      <c r="G1674" s="194">
        <f>'Drop downs XTRA'!$F1674*2</f>
        <v>-2494.66646016</v>
      </c>
      <c r="H1674" s="196">
        <v>42200</v>
      </c>
    </row>
    <row r="1675" spans="1:8">
      <c r="A1675" s="82" t="s">
        <v>764</v>
      </c>
      <c r="B1675" s="197" t="s">
        <v>730</v>
      </c>
      <c r="C1675" s="197" t="s">
        <v>753</v>
      </c>
      <c r="D1675" s="197" t="s">
        <v>753</v>
      </c>
      <c r="E1675" s="197" t="s">
        <v>745</v>
      </c>
      <c r="F1675" s="199">
        <v>-2044.5713948254236</v>
      </c>
      <c r="G1675" s="197">
        <f>'Drop downs XTRA'!$F1675*2</f>
        <v>-4089.1427896508471</v>
      </c>
      <c r="H1675" s="200">
        <v>42664</v>
      </c>
    </row>
    <row r="1676" spans="1:8">
      <c r="A1676" s="83" t="s">
        <v>533</v>
      </c>
      <c r="B1676" s="194" t="s">
        <v>730</v>
      </c>
      <c r="C1676" s="194" t="s">
        <v>753</v>
      </c>
      <c r="D1676" s="194" t="s">
        <v>753</v>
      </c>
      <c r="E1676" s="194" t="s">
        <v>745</v>
      </c>
      <c r="F1676" s="195">
        <v>-2224.3772879999997</v>
      </c>
      <c r="G1676" s="194">
        <f>'Drop downs XTRA'!$F1676*2</f>
        <v>-4448.7545759999994</v>
      </c>
      <c r="H1676" s="196">
        <v>42054</v>
      </c>
    </row>
    <row r="1677" spans="1:8">
      <c r="A1677" s="82" t="s">
        <v>760</v>
      </c>
      <c r="B1677" s="197" t="s">
        <v>738</v>
      </c>
      <c r="C1677" s="197" t="s">
        <v>753</v>
      </c>
      <c r="D1677" s="197" t="s">
        <v>753</v>
      </c>
      <c r="E1677" s="197" t="s">
        <v>745</v>
      </c>
      <c r="F1677" s="199">
        <v>-8141.7769684020022</v>
      </c>
      <c r="G1677" s="197">
        <f>'Drop downs XTRA'!$F1677*2</f>
        <v>-16283.553936804004</v>
      </c>
      <c r="H1677" s="200">
        <v>42499</v>
      </c>
    </row>
    <row r="1678" spans="1:8">
      <c r="A1678" s="83" t="s">
        <v>39</v>
      </c>
      <c r="B1678" s="194" t="s">
        <v>738</v>
      </c>
      <c r="C1678" s="194" t="s">
        <v>753</v>
      </c>
      <c r="D1678" s="194" t="s">
        <v>753</v>
      </c>
      <c r="E1678" s="194" t="s">
        <v>745</v>
      </c>
      <c r="F1678" s="195">
        <v>-3111.2097975000011</v>
      </c>
      <c r="G1678" s="194">
        <f>'Drop downs XTRA'!$F1678*2</f>
        <v>-6222.4195950000021</v>
      </c>
      <c r="H1678" s="196">
        <v>42956</v>
      </c>
    </row>
    <row r="1679" spans="1:8">
      <c r="A1679" s="82" t="s">
        <v>761</v>
      </c>
      <c r="B1679" s="197" t="s">
        <v>738</v>
      </c>
      <c r="C1679" s="197" t="s">
        <v>753</v>
      </c>
      <c r="D1679" s="197" t="s">
        <v>753</v>
      </c>
      <c r="E1679" s="197" t="s">
        <v>745</v>
      </c>
      <c r="F1679" s="199">
        <v>-1468.1088</v>
      </c>
      <c r="G1679" s="197">
        <f>'Drop downs XTRA'!$F1679*2</f>
        <v>-2936.2175999999999</v>
      </c>
      <c r="H1679" s="200">
        <v>42751</v>
      </c>
    </row>
    <row r="1680" spans="1:8">
      <c r="A1680" s="83" t="s">
        <v>309</v>
      </c>
      <c r="B1680" s="194" t="s">
        <v>738</v>
      </c>
      <c r="C1680" s="194" t="s">
        <v>753</v>
      </c>
      <c r="D1680" s="194" t="s">
        <v>753</v>
      </c>
      <c r="E1680" s="194" t="s">
        <v>745</v>
      </c>
      <c r="F1680" s="195">
        <v>-1659.8855192774397</v>
      </c>
      <c r="G1680" s="194">
        <f>'Drop downs XTRA'!$F1680*2</f>
        <v>-3319.7710385548794</v>
      </c>
      <c r="H1680" s="196">
        <v>42148</v>
      </c>
    </row>
    <row r="1681" spans="1:8">
      <c r="A1681" s="82" t="s">
        <v>601</v>
      </c>
      <c r="B1681" s="197" t="s">
        <v>738</v>
      </c>
      <c r="C1681" s="197" t="s">
        <v>753</v>
      </c>
      <c r="D1681" s="197" t="s">
        <v>753</v>
      </c>
      <c r="E1681" s="197" t="s">
        <v>745</v>
      </c>
      <c r="F1681" s="199">
        <v>-840.36203999999998</v>
      </c>
      <c r="G1681" s="197">
        <f>'Drop downs XTRA'!$F1681*2</f>
        <v>-1680.72408</v>
      </c>
      <c r="H1681" s="200">
        <v>42028</v>
      </c>
    </row>
    <row r="1682" spans="1:8">
      <c r="A1682" s="83" t="s">
        <v>762</v>
      </c>
      <c r="B1682" s="194" t="s">
        <v>738</v>
      </c>
      <c r="C1682" s="194" t="s">
        <v>753</v>
      </c>
      <c r="D1682" s="194" t="s">
        <v>753</v>
      </c>
      <c r="E1682" s="194" t="s">
        <v>745</v>
      </c>
      <c r="F1682" s="195">
        <v>-951.4874880000001</v>
      </c>
      <c r="G1682" s="194">
        <f>'Drop downs XTRA'!$F1682*2</f>
        <v>-1902.9749760000002</v>
      </c>
      <c r="H1682" s="196">
        <v>42432</v>
      </c>
    </row>
    <row r="1683" spans="1:8">
      <c r="A1683" s="82" t="s">
        <v>763</v>
      </c>
      <c r="B1683" s="197" t="s">
        <v>738</v>
      </c>
      <c r="C1683" s="197" t="s">
        <v>753</v>
      </c>
      <c r="D1683" s="197" t="s">
        <v>753</v>
      </c>
      <c r="E1683" s="197" t="s">
        <v>745</v>
      </c>
      <c r="F1683" s="199">
        <v>-1233.4398073829998</v>
      </c>
      <c r="G1683" s="197">
        <f>'Drop downs XTRA'!$F1683*2</f>
        <v>-2466.8796147659996</v>
      </c>
      <c r="H1683" s="200">
        <v>42458</v>
      </c>
    </row>
    <row r="1684" spans="1:8">
      <c r="A1684" s="83" t="s">
        <v>764</v>
      </c>
      <c r="B1684" s="194" t="s">
        <v>738</v>
      </c>
      <c r="C1684" s="194" t="s">
        <v>753</v>
      </c>
      <c r="D1684" s="194" t="s">
        <v>753</v>
      </c>
      <c r="E1684" s="194" t="s">
        <v>745</v>
      </c>
      <c r="F1684" s="195">
        <v>-1511.1479604062265</v>
      </c>
      <c r="G1684" s="194">
        <f>'Drop downs XTRA'!$F1684*2</f>
        <v>-3022.295920812453</v>
      </c>
      <c r="H1684" s="196">
        <v>42899</v>
      </c>
    </row>
    <row r="1685" spans="1:8">
      <c r="A1685" s="82" t="s">
        <v>533</v>
      </c>
      <c r="B1685" s="197" t="s">
        <v>738</v>
      </c>
      <c r="C1685" s="197" t="s">
        <v>753</v>
      </c>
      <c r="D1685" s="197" t="s">
        <v>753</v>
      </c>
      <c r="E1685" s="197" t="s">
        <v>745</v>
      </c>
      <c r="F1685" s="199">
        <v>-944.11612799999989</v>
      </c>
      <c r="G1685" s="197">
        <f>'Drop downs XTRA'!$F1685*2</f>
        <v>-1888.2322559999998</v>
      </c>
      <c r="H1685" s="200">
        <v>42931</v>
      </c>
    </row>
    <row r="1686" spans="1:8">
      <c r="A1686" s="83" t="s">
        <v>760</v>
      </c>
      <c r="B1686" s="194" t="s">
        <v>748</v>
      </c>
      <c r="C1686" s="194" t="s">
        <v>753</v>
      </c>
      <c r="D1686" s="194" t="s">
        <v>753</v>
      </c>
      <c r="E1686" s="194" t="s">
        <v>745</v>
      </c>
      <c r="F1686" s="195">
        <v>-6569.5453651080024</v>
      </c>
      <c r="G1686" s="194">
        <f>'Drop downs XTRA'!$F1686*2</f>
        <v>-13139.090730216005</v>
      </c>
      <c r="H1686" s="196">
        <v>42688</v>
      </c>
    </row>
    <row r="1687" spans="1:8">
      <c r="A1687" s="82" t="s">
        <v>39</v>
      </c>
      <c r="B1687" s="197" t="s">
        <v>748</v>
      </c>
      <c r="C1687" s="197" t="s">
        <v>753</v>
      </c>
      <c r="D1687" s="197" t="s">
        <v>753</v>
      </c>
      <c r="E1687" s="197" t="s">
        <v>745</v>
      </c>
      <c r="F1687" s="199">
        <v>-3226.4397900000008</v>
      </c>
      <c r="G1687" s="197">
        <f>'Drop downs XTRA'!$F1687*2</f>
        <v>-6452.8795800000016</v>
      </c>
      <c r="H1687" s="200">
        <v>42297</v>
      </c>
    </row>
    <row r="1688" spans="1:8">
      <c r="A1688" s="83" t="s">
        <v>761</v>
      </c>
      <c r="B1688" s="194" t="s">
        <v>748</v>
      </c>
      <c r="C1688" s="194" t="s">
        <v>753</v>
      </c>
      <c r="D1688" s="194" t="s">
        <v>753</v>
      </c>
      <c r="E1688" s="194" t="s">
        <v>745</v>
      </c>
      <c r="F1688" s="195">
        <v>-1124.4795839999999</v>
      </c>
      <c r="G1688" s="194">
        <f>'Drop downs XTRA'!$F1688*2</f>
        <v>-2248.9591679999999</v>
      </c>
      <c r="H1688" s="196">
        <v>42776</v>
      </c>
    </row>
    <row r="1689" spans="1:8">
      <c r="A1689" s="82" t="s">
        <v>309</v>
      </c>
      <c r="B1689" s="197" t="s">
        <v>748</v>
      </c>
      <c r="C1689" s="197" t="s">
        <v>753</v>
      </c>
      <c r="D1689" s="197" t="s">
        <v>753</v>
      </c>
      <c r="E1689" s="197" t="s">
        <v>745</v>
      </c>
      <c r="F1689" s="199">
        <v>-1132.7302756223999</v>
      </c>
      <c r="G1689" s="197">
        <f>'Drop downs XTRA'!$F1689*2</f>
        <v>-2265.4605512447997</v>
      </c>
      <c r="H1689" s="200">
        <v>42541</v>
      </c>
    </row>
    <row r="1690" spans="1:8">
      <c r="A1690" s="83" t="s">
        <v>601</v>
      </c>
      <c r="B1690" s="194" t="s">
        <v>748</v>
      </c>
      <c r="C1690" s="194" t="s">
        <v>753</v>
      </c>
      <c r="D1690" s="194" t="s">
        <v>753</v>
      </c>
      <c r="E1690" s="194" t="s">
        <v>745</v>
      </c>
      <c r="F1690" s="195">
        <v>-672.06127275000006</v>
      </c>
      <c r="G1690" s="194">
        <f>'Drop downs XTRA'!$F1690*2</f>
        <v>-1344.1225455000001</v>
      </c>
      <c r="H1690" s="196">
        <v>42623</v>
      </c>
    </row>
    <row r="1691" spans="1:8">
      <c r="A1691" s="82" t="s">
        <v>762</v>
      </c>
      <c r="B1691" s="197" t="s">
        <v>748</v>
      </c>
      <c r="C1691" s="197" t="s">
        <v>753</v>
      </c>
      <c r="D1691" s="197" t="s">
        <v>753</v>
      </c>
      <c r="E1691" s="197" t="s">
        <v>745</v>
      </c>
      <c r="F1691" s="199">
        <v>-737.88825600000007</v>
      </c>
      <c r="G1691" s="197">
        <f>'Drop downs XTRA'!$F1691*2</f>
        <v>-1475.7765120000001</v>
      </c>
      <c r="H1691" s="200">
        <v>42123</v>
      </c>
    </row>
    <row r="1692" spans="1:8">
      <c r="A1692" s="83" t="s">
        <v>763</v>
      </c>
      <c r="B1692" s="194" t="s">
        <v>748</v>
      </c>
      <c r="C1692" s="194" t="s">
        <v>753</v>
      </c>
      <c r="D1692" s="194" t="s">
        <v>753</v>
      </c>
      <c r="E1692" s="194" t="s">
        <v>745</v>
      </c>
      <c r="F1692" s="195">
        <v>-1853.1807989760002</v>
      </c>
      <c r="G1692" s="194">
        <f>'Drop downs XTRA'!$F1692*2</f>
        <v>-3706.3615979520005</v>
      </c>
      <c r="H1692" s="196">
        <v>42394</v>
      </c>
    </row>
    <row r="1693" spans="1:8">
      <c r="A1693" s="82" t="s">
        <v>764</v>
      </c>
      <c r="B1693" s="197" t="s">
        <v>748</v>
      </c>
      <c r="C1693" s="197" t="s">
        <v>753</v>
      </c>
      <c r="D1693" s="197" t="s">
        <v>753</v>
      </c>
      <c r="E1693" s="197" t="s">
        <v>745</v>
      </c>
      <c r="F1693" s="199">
        <v>-931.75322429139169</v>
      </c>
      <c r="G1693" s="197">
        <f>'Drop downs XTRA'!$F1693*2</f>
        <v>-1863.5064485827834</v>
      </c>
      <c r="H1693" s="200">
        <v>42927</v>
      </c>
    </row>
    <row r="1694" spans="1:8">
      <c r="A1694" s="83" t="s">
        <v>533</v>
      </c>
      <c r="B1694" s="194" t="s">
        <v>748</v>
      </c>
      <c r="C1694" s="194" t="s">
        <v>753</v>
      </c>
      <c r="D1694" s="194" t="s">
        <v>753</v>
      </c>
      <c r="E1694" s="194" t="s">
        <v>745</v>
      </c>
      <c r="F1694" s="195">
        <v>-1608.6356999999998</v>
      </c>
      <c r="G1694" s="194">
        <f>'Drop downs XTRA'!$F1694*2</f>
        <v>-3217.2713999999996</v>
      </c>
      <c r="H1694" s="196">
        <v>42644</v>
      </c>
    </row>
    <row r="1695" spans="1:8">
      <c r="A1695" s="82" t="s">
        <v>760</v>
      </c>
      <c r="B1695" s="197" t="s">
        <v>744</v>
      </c>
      <c r="C1695" s="197" t="s">
        <v>753</v>
      </c>
      <c r="D1695" s="197" t="s">
        <v>753</v>
      </c>
      <c r="E1695" s="197" t="s">
        <v>745</v>
      </c>
      <c r="F1695" s="199">
        <v>-5932.8698405130017</v>
      </c>
      <c r="G1695" s="197">
        <f>'Drop downs XTRA'!$F1695*2</f>
        <v>-11865.739681026003</v>
      </c>
      <c r="H1695" s="200">
        <v>42121</v>
      </c>
    </row>
    <row r="1696" spans="1:8">
      <c r="A1696" s="83" t="s">
        <v>39</v>
      </c>
      <c r="B1696" s="194" t="s">
        <v>744</v>
      </c>
      <c r="C1696" s="194" t="s">
        <v>753</v>
      </c>
      <c r="D1696" s="194" t="s">
        <v>753</v>
      </c>
      <c r="E1696" s="194" t="s">
        <v>745</v>
      </c>
      <c r="F1696" s="195">
        <v>-1843.6798800000006</v>
      </c>
      <c r="G1696" s="194">
        <f>'Drop downs XTRA'!$F1696*2</f>
        <v>-3687.3597600000012</v>
      </c>
      <c r="H1696" s="196">
        <v>42347</v>
      </c>
    </row>
    <row r="1697" spans="1:8">
      <c r="A1697" s="82" t="s">
        <v>761</v>
      </c>
      <c r="B1697" s="197" t="s">
        <v>744</v>
      </c>
      <c r="C1697" s="197" t="s">
        <v>753</v>
      </c>
      <c r="D1697" s="197" t="s">
        <v>753</v>
      </c>
      <c r="E1697" s="197" t="s">
        <v>745</v>
      </c>
      <c r="F1697" s="199">
        <v>-947.38895999999988</v>
      </c>
      <c r="G1697" s="197">
        <f>'Drop downs XTRA'!$F1697*2</f>
        <v>-1894.7779199999998</v>
      </c>
      <c r="H1697" s="200">
        <v>42045</v>
      </c>
    </row>
    <row r="1698" spans="1:8">
      <c r="A1698" s="83" t="s">
        <v>309</v>
      </c>
      <c r="B1698" s="194" t="s">
        <v>744</v>
      </c>
      <c r="C1698" s="194" t="s">
        <v>753</v>
      </c>
      <c r="D1698" s="194" t="s">
        <v>753</v>
      </c>
      <c r="E1698" s="194" t="s">
        <v>745</v>
      </c>
      <c r="F1698" s="195">
        <v>-1405.7473164134399</v>
      </c>
      <c r="G1698" s="194">
        <f>'Drop downs XTRA'!$F1698*2</f>
        <v>-2811.4946328268798</v>
      </c>
      <c r="H1698" s="196">
        <v>42109</v>
      </c>
    </row>
    <row r="1699" spans="1:8">
      <c r="A1699" s="82" t="s">
        <v>601</v>
      </c>
      <c r="B1699" s="197" t="s">
        <v>744</v>
      </c>
      <c r="C1699" s="197" t="s">
        <v>753</v>
      </c>
      <c r="D1699" s="197" t="s">
        <v>753</v>
      </c>
      <c r="E1699" s="197" t="s">
        <v>745</v>
      </c>
      <c r="F1699" s="199">
        <v>-957.06801450000012</v>
      </c>
      <c r="G1699" s="197">
        <f>'Drop downs XTRA'!$F1699*2</f>
        <v>-1914.1360290000002</v>
      </c>
      <c r="H1699" s="200">
        <v>42479</v>
      </c>
    </row>
    <row r="1700" spans="1:8">
      <c r="A1700" s="83" t="s">
        <v>762</v>
      </c>
      <c r="B1700" s="194" t="s">
        <v>744</v>
      </c>
      <c r="C1700" s="194" t="s">
        <v>753</v>
      </c>
      <c r="D1700" s="194" t="s">
        <v>753</v>
      </c>
      <c r="E1700" s="194" t="s">
        <v>745</v>
      </c>
      <c r="F1700" s="195">
        <v>-1186.5853439999998</v>
      </c>
      <c r="G1700" s="194">
        <f>'Drop downs XTRA'!$F1700*2</f>
        <v>-2373.1706879999997</v>
      </c>
      <c r="H1700" s="196">
        <v>42447</v>
      </c>
    </row>
    <row r="1701" spans="1:8">
      <c r="A1701" s="82" t="s">
        <v>763</v>
      </c>
      <c r="B1701" s="197" t="s">
        <v>744</v>
      </c>
      <c r="C1701" s="197" t="s">
        <v>753</v>
      </c>
      <c r="D1701" s="197" t="s">
        <v>753</v>
      </c>
      <c r="E1701" s="197" t="s">
        <v>745</v>
      </c>
      <c r="F1701" s="199">
        <v>-959.66952681599992</v>
      </c>
      <c r="G1701" s="197">
        <f>'Drop downs XTRA'!$F1701*2</f>
        <v>-1919.3390536319998</v>
      </c>
      <c r="H1701" s="200">
        <v>42167</v>
      </c>
    </row>
    <row r="1702" spans="1:8">
      <c r="A1702" s="83" t="s">
        <v>764</v>
      </c>
      <c r="B1702" s="194" t="s">
        <v>744</v>
      </c>
      <c r="C1702" s="194" t="s">
        <v>753</v>
      </c>
      <c r="D1702" s="194" t="s">
        <v>753</v>
      </c>
      <c r="E1702" s="194" t="s">
        <v>745</v>
      </c>
      <c r="F1702" s="195">
        <v>-917.80973413914364</v>
      </c>
      <c r="G1702" s="194">
        <f>'Drop downs XTRA'!$F1702*2</f>
        <v>-1835.6194682782873</v>
      </c>
      <c r="H1702" s="196">
        <v>42328</v>
      </c>
    </row>
    <row r="1703" spans="1:8">
      <c r="A1703" s="82" t="s">
        <v>533</v>
      </c>
      <c r="B1703" s="197" t="s">
        <v>744</v>
      </c>
      <c r="C1703" s="197" t="s">
        <v>753</v>
      </c>
      <c r="D1703" s="197" t="s">
        <v>753</v>
      </c>
      <c r="E1703" s="197" t="s">
        <v>745</v>
      </c>
      <c r="F1703" s="199">
        <v>-1052.0696339999997</v>
      </c>
      <c r="G1703" s="197">
        <f>'Drop downs XTRA'!$F1703*2</f>
        <v>-2104.1392679999994</v>
      </c>
      <c r="H1703" s="200">
        <v>42574</v>
      </c>
    </row>
    <row r="1704" spans="1:8">
      <c r="A1704" s="83" t="s">
        <v>729</v>
      </c>
      <c r="B1704" s="194" t="s">
        <v>730</v>
      </c>
      <c r="C1704" s="194" t="s">
        <v>731</v>
      </c>
      <c r="D1704" s="194" t="s">
        <v>732</v>
      </c>
      <c r="E1704" s="194" t="s">
        <v>28</v>
      </c>
      <c r="F1704" s="195">
        <v>30000</v>
      </c>
      <c r="G1704" s="194">
        <f>'Drop downs XTRA'!$F1704*2</f>
        <v>60000</v>
      </c>
      <c r="H1704" s="196">
        <v>42941</v>
      </c>
    </row>
    <row r="1705" spans="1:8">
      <c r="A1705" s="82" t="s">
        <v>735</v>
      </c>
      <c r="B1705" s="197" t="s">
        <v>730</v>
      </c>
      <c r="C1705" s="197" t="s">
        <v>504</v>
      </c>
      <c r="D1705" s="197" t="s">
        <v>739</v>
      </c>
      <c r="E1705" s="197" t="s">
        <v>28</v>
      </c>
      <c r="F1705" s="199">
        <v>16000</v>
      </c>
      <c r="G1705" s="197">
        <f>'Drop downs XTRA'!$F1705*2</f>
        <v>32000</v>
      </c>
      <c r="H1705" s="200">
        <v>42330</v>
      </c>
    </row>
    <row r="1706" spans="1:8">
      <c r="A1706" s="83" t="s">
        <v>741</v>
      </c>
      <c r="B1706" s="194" t="s">
        <v>730</v>
      </c>
      <c r="C1706" s="194" t="s">
        <v>504</v>
      </c>
      <c r="D1706" s="194" t="s">
        <v>739</v>
      </c>
      <c r="E1706" s="194" t="s">
        <v>28</v>
      </c>
      <c r="F1706" s="195">
        <v>20000</v>
      </c>
      <c r="G1706" s="194">
        <f>'Drop downs XTRA'!$F1706*2</f>
        <v>40000</v>
      </c>
      <c r="H1706" s="196">
        <v>42467</v>
      </c>
    </row>
    <row r="1707" spans="1:8">
      <c r="A1707" s="82" t="s">
        <v>746</v>
      </c>
      <c r="B1707" s="197" t="s">
        <v>730</v>
      </c>
      <c r="C1707" s="197" t="s">
        <v>734</v>
      </c>
      <c r="D1707" s="197" t="s">
        <v>494</v>
      </c>
      <c r="E1707" s="197" t="s">
        <v>28</v>
      </c>
      <c r="F1707" s="199">
        <v>22000</v>
      </c>
      <c r="G1707" s="197">
        <f>'Drop downs XTRA'!$F1707*2</f>
        <v>44000</v>
      </c>
      <c r="H1707" s="200">
        <v>42745</v>
      </c>
    </row>
    <row r="1708" spans="1:8">
      <c r="A1708" s="83" t="s">
        <v>729</v>
      </c>
      <c r="B1708" s="194" t="s">
        <v>738</v>
      </c>
      <c r="C1708" s="194" t="s">
        <v>731</v>
      </c>
      <c r="D1708" s="194" t="s">
        <v>739</v>
      </c>
      <c r="E1708" s="194" t="s">
        <v>28</v>
      </c>
      <c r="F1708" s="195">
        <v>26000</v>
      </c>
      <c r="G1708" s="194">
        <f>'Drop downs XTRA'!$F1708*2</f>
        <v>52000</v>
      </c>
      <c r="H1708" s="196">
        <v>42353</v>
      </c>
    </row>
    <row r="1709" spans="1:8">
      <c r="A1709" s="82" t="s">
        <v>735</v>
      </c>
      <c r="B1709" s="197" t="s">
        <v>738</v>
      </c>
      <c r="C1709" s="197" t="s">
        <v>731</v>
      </c>
      <c r="D1709" s="197" t="s">
        <v>732</v>
      </c>
      <c r="E1709" s="197" t="s">
        <v>28</v>
      </c>
      <c r="F1709" s="199">
        <v>10000</v>
      </c>
      <c r="G1709" s="197">
        <f>'Drop downs XTRA'!$F1709*2</f>
        <v>20000</v>
      </c>
      <c r="H1709" s="200">
        <v>42342</v>
      </c>
    </row>
    <row r="1710" spans="1:8">
      <c r="A1710" s="83" t="s">
        <v>741</v>
      </c>
      <c r="B1710" s="194" t="s">
        <v>738</v>
      </c>
      <c r="C1710" s="194" t="s">
        <v>734</v>
      </c>
      <c r="D1710" s="194" t="s">
        <v>749</v>
      </c>
      <c r="E1710" s="194" t="s">
        <v>28</v>
      </c>
      <c r="F1710" s="195">
        <v>16000</v>
      </c>
      <c r="G1710" s="194">
        <f>'Drop downs XTRA'!$F1710*2</f>
        <v>32000</v>
      </c>
      <c r="H1710" s="196">
        <v>42517</v>
      </c>
    </row>
    <row r="1711" spans="1:8">
      <c r="A1711" s="82" t="s">
        <v>746</v>
      </c>
      <c r="B1711" s="197" t="s">
        <v>738</v>
      </c>
      <c r="C1711" s="197" t="s">
        <v>734</v>
      </c>
      <c r="D1711" s="197" t="s">
        <v>751</v>
      </c>
      <c r="E1711" s="197" t="s">
        <v>28</v>
      </c>
      <c r="F1711" s="199">
        <v>19000</v>
      </c>
      <c r="G1711" s="197">
        <f>'Drop downs XTRA'!$F1711*2</f>
        <v>38000</v>
      </c>
      <c r="H1711" s="200">
        <v>42078</v>
      </c>
    </row>
    <row r="1712" spans="1:8">
      <c r="A1712" s="83" t="s">
        <v>729</v>
      </c>
      <c r="B1712" s="194" t="s">
        <v>744</v>
      </c>
      <c r="C1712" s="194" t="s">
        <v>504</v>
      </c>
      <c r="D1712" s="194" t="s">
        <v>732</v>
      </c>
      <c r="E1712" s="194" t="s">
        <v>28</v>
      </c>
      <c r="F1712" s="195">
        <v>28000</v>
      </c>
      <c r="G1712" s="194">
        <f>'Drop downs XTRA'!$F1712*2</f>
        <v>56000</v>
      </c>
      <c r="H1712" s="196">
        <v>42666</v>
      </c>
    </row>
    <row r="1713" spans="1:8">
      <c r="A1713" s="82" t="s">
        <v>735</v>
      </c>
      <c r="B1713" s="197" t="s">
        <v>744</v>
      </c>
      <c r="C1713" s="197" t="s">
        <v>504</v>
      </c>
      <c r="D1713" s="197" t="s">
        <v>751</v>
      </c>
      <c r="E1713" s="197" t="s">
        <v>28</v>
      </c>
      <c r="F1713" s="199">
        <v>12000</v>
      </c>
      <c r="G1713" s="197">
        <f>'Drop downs XTRA'!$F1713*2</f>
        <v>24000</v>
      </c>
      <c r="H1713" s="200">
        <v>42282</v>
      </c>
    </row>
    <row r="1714" spans="1:8">
      <c r="A1714" s="83" t="s">
        <v>741</v>
      </c>
      <c r="B1714" s="194" t="s">
        <v>744</v>
      </c>
      <c r="C1714" s="194" t="s">
        <v>734</v>
      </c>
      <c r="D1714" s="194" t="s">
        <v>749</v>
      </c>
      <c r="E1714" s="194" t="s">
        <v>28</v>
      </c>
      <c r="F1714" s="195">
        <v>18000</v>
      </c>
      <c r="G1714" s="194">
        <f>'Drop downs XTRA'!$F1714*2</f>
        <v>36000</v>
      </c>
      <c r="H1714" s="196">
        <v>42760</v>
      </c>
    </row>
    <row r="1715" spans="1:8">
      <c r="A1715" s="82" t="s">
        <v>746</v>
      </c>
      <c r="B1715" s="197" t="s">
        <v>744</v>
      </c>
      <c r="C1715" s="197" t="s">
        <v>743</v>
      </c>
      <c r="D1715" s="197" t="s">
        <v>752</v>
      </c>
      <c r="E1715" s="197" t="s">
        <v>28</v>
      </c>
      <c r="F1715" s="199">
        <v>21000</v>
      </c>
      <c r="G1715" s="197">
        <f>'Drop downs XTRA'!$F1715*2</f>
        <v>42000</v>
      </c>
      <c r="H1715" s="200">
        <v>42220</v>
      </c>
    </row>
    <row r="1716" spans="1:8">
      <c r="A1716" s="83" t="s">
        <v>729</v>
      </c>
      <c r="B1716" s="194" t="s">
        <v>748</v>
      </c>
      <c r="C1716" s="194" t="s">
        <v>502</v>
      </c>
      <c r="D1716" s="194" t="s">
        <v>739</v>
      </c>
      <c r="E1716" s="194" t="s">
        <v>28</v>
      </c>
      <c r="F1716" s="195">
        <v>31000</v>
      </c>
      <c r="G1716" s="194">
        <f>'Drop downs XTRA'!$F1716*2</f>
        <v>62000</v>
      </c>
      <c r="H1716" s="196">
        <v>42709</v>
      </c>
    </row>
    <row r="1717" spans="1:8">
      <c r="A1717" s="82" t="s">
        <v>735</v>
      </c>
      <c r="B1717" s="197" t="s">
        <v>748</v>
      </c>
      <c r="C1717" s="197" t="s">
        <v>734</v>
      </c>
      <c r="D1717" s="197" t="s">
        <v>752</v>
      </c>
      <c r="E1717" s="197" t="s">
        <v>28</v>
      </c>
      <c r="F1717" s="199">
        <v>15000</v>
      </c>
      <c r="G1717" s="197">
        <f>'Drop downs XTRA'!$F1717*2</f>
        <v>30000</v>
      </c>
      <c r="H1717" s="200">
        <v>42723</v>
      </c>
    </row>
    <row r="1718" spans="1:8">
      <c r="A1718" s="83" t="s">
        <v>741</v>
      </c>
      <c r="B1718" s="194" t="s">
        <v>748</v>
      </c>
      <c r="C1718" s="194" t="s">
        <v>731</v>
      </c>
      <c r="D1718" s="194" t="s">
        <v>752</v>
      </c>
      <c r="E1718" s="194" t="s">
        <v>28</v>
      </c>
      <c r="F1718" s="195">
        <v>21000</v>
      </c>
      <c r="G1718" s="194">
        <f>'Drop downs XTRA'!$F1718*2</f>
        <v>42000</v>
      </c>
      <c r="H1718" s="196">
        <v>42127</v>
      </c>
    </row>
    <row r="1719" spans="1:8">
      <c r="A1719" s="82" t="s">
        <v>746</v>
      </c>
      <c r="B1719" s="197" t="s">
        <v>748</v>
      </c>
      <c r="C1719" s="197" t="s">
        <v>743</v>
      </c>
      <c r="D1719" s="197" t="s">
        <v>752</v>
      </c>
      <c r="E1719" s="197" t="s">
        <v>28</v>
      </c>
      <c r="F1719" s="199">
        <v>24000</v>
      </c>
      <c r="G1719" s="197">
        <f>'Drop downs XTRA'!$F1719*2</f>
        <v>48000</v>
      </c>
      <c r="H1719" s="200">
        <v>42377</v>
      </c>
    </row>
    <row r="1720" spans="1:8">
      <c r="A1720" s="83" t="s">
        <v>729</v>
      </c>
      <c r="B1720" s="194" t="s">
        <v>738</v>
      </c>
      <c r="C1720" s="194" t="s">
        <v>750</v>
      </c>
      <c r="D1720" s="194" t="s">
        <v>752</v>
      </c>
      <c r="E1720" s="194" t="s">
        <v>28</v>
      </c>
      <c r="F1720" s="195">
        <v>25000</v>
      </c>
      <c r="G1720" s="194">
        <f>'Drop downs XTRA'!$F1720*2</f>
        <v>50000</v>
      </c>
      <c r="H1720" s="196">
        <v>42484</v>
      </c>
    </row>
    <row r="1721" spans="1:8">
      <c r="A1721" s="82" t="s">
        <v>735</v>
      </c>
      <c r="B1721" s="197" t="s">
        <v>738</v>
      </c>
      <c r="C1721" s="197" t="s">
        <v>504</v>
      </c>
      <c r="D1721" s="197" t="s">
        <v>752</v>
      </c>
      <c r="E1721" s="197" t="s">
        <v>28</v>
      </c>
      <c r="F1721" s="199">
        <v>9000</v>
      </c>
      <c r="G1721" s="197">
        <f>'Drop downs XTRA'!$F1721*2</f>
        <v>18000</v>
      </c>
      <c r="H1721" s="200">
        <v>42914</v>
      </c>
    </row>
    <row r="1722" spans="1:8">
      <c r="A1722" s="83" t="s">
        <v>741</v>
      </c>
      <c r="B1722" s="194" t="s">
        <v>738</v>
      </c>
      <c r="C1722" s="194" t="s">
        <v>743</v>
      </c>
      <c r="D1722" s="194" t="s">
        <v>751</v>
      </c>
      <c r="E1722" s="194" t="s">
        <v>28</v>
      </c>
      <c r="F1722" s="195">
        <v>15000</v>
      </c>
      <c r="G1722" s="194">
        <f>'Drop downs XTRA'!$F1722*2</f>
        <v>30000</v>
      </c>
      <c r="H1722" s="196">
        <v>42715</v>
      </c>
    </row>
    <row r="1723" spans="1:8">
      <c r="A1723" s="82" t="s">
        <v>746</v>
      </c>
      <c r="B1723" s="197" t="s">
        <v>738</v>
      </c>
      <c r="C1723" s="197" t="s">
        <v>743</v>
      </c>
      <c r="D1723" s="197" t="s">
        <v>732</v>
      </c>
      <c r="E1723" s="197" t="s">
        <v>28</v>
      </c>
      <c r="F1723" s="199">
        <v>18000</v>
      </c>
      <c r="G1723" s="197">
        <f>'Drop downs XTRA'!$F1723*2</f>
        <v>36000</v>
      </c>
      <c r="H1723" s="200">
        <v>42177</v>
      </c>
    </row>
    <row r="1724" spans="1:8">
      <c r="A1724" s="83" t="s">
        <v>756</v>
      </c>
      <c r="B1724" s="194" t="s">
        <v>730</v>
      </c>
      <c r="C1724" s="194" t="s">
        <v>504</v>
      </c>
      <c r="D1724" s="194" t="s">
        <v>749</v>
      </c>
      <c r="E1724" s="194" t="s">
        <v>740</v>
      </c>
      <c r="F1724" s="195">
        <v>-11000</v>
      </c>
      <c r="G1724" s="194">
        <f>'Drop downs XTRA'!$F1724*2</f>
        <v>-22000</v>
      </c>
      <c r="H1724" s="196">
        <v>42808</v>
      </c>
    </row>
    <row r="1725" spans="1:8">
      <c r="A1725" s="82" t="s">
        <v>757</v>
      </c>
      <c r="B1725" s="197" t="s">
        <v>730</v>
      </c>
      <c r="C1725" s="197" t="s">
        <v>734</v>
      </c>
      <c r="D1725" s="197" t="s">
        <v>749</v>
      </c>
      <c r="E1725" s="197" t="s">
        <v>740</v>
      </c>
      <c r="F1725" s="199">
        <v>-3000</v>
      </c>
      <c r="G1725" s="197">
        <f>'Drop downs XTRA'!$F1725*2</f>
        <v>-6000</v>
      </c>
      <c r="H1725" s="200">
        <v>42493</v>
      </c>
    </row>
    <row r="1726" spans="1:8">
      <c r="A1726" s="83" t="s">
        <v>758</v>
      </c>
      <c r="B1726" s="194" t="s">
        <v>730</v>
      </c>
      <c r="C1726" s="194" t="s">
        <v>750</v>
      </c>
      <c r="D1726" s="194" t="s">
        <v>749</v>
      </c>
      <c r="E1726" s="194" t="s">
        <v>740</v>
      </c>
      <c r="F1726" s="195">
        <v>-6000</v>
      </c>
      <c r="G1726" s="194">
        <f>'Drop downs XTRA'!$F1726*2</f>
        <v>-12000</v>
      </c>
      <c r="H1726" s="196">
        <v>42494</v>
      </c>
    </row>
    <row r="1727" spans="1:8">
      <c r="A1727" s="82" t="s">
        <v>759</v>
      </c>
      <c r="B1727" s="197" t="s">
        <v>730</v>
      </c>
      <c r="C1727" s="197" t="s">
        <v>743</v>
      </c>
      <c r="D1727" s="197" t="s">
        <v>751</v>
      </c>
      <c r="E1727" s="197" t="s">
        <v>740</v>
      </c>
      <c r="F1727" s="199">
        <v>-3000</v>
      </c>
      <c r="G1727" s="197">
        <f>'Drop downs XTRA'!$F1727*2</f>
        <v>-6000</v>
      </c>
      <c r="H1727" s="200">
        <v>42478</v>
      </c>
    </row>
    <row r="1728" spans="1:8">
      <c r="A1728" s="83" t="s">
        <v>756</v>
      </c>
      <c r="B1728" s="194" t="s">
        <v>738</v>
      </c>
      <c r="C1728" s="194" t="s">
        <v>743</v>
      </c>
      <c r="D1728" s="194" t="s">
        <v>751</v>
      </c>
      <c r="E1728" s="194" t="s">
        <v>740</v>
      </c>
      <c r="F1728" s="195">
        <v>-15000</v>
      </c>
      <c r="G1728" s="194">
        <f>'Drop downs XTRA'!$F1728*2</f>
        <v>-30000</v>
      </c>
      <c r="H1728" s="196">
        <v>42383</v>
      </c>
    </row>
    <row r="1729" spans="1:8">
      <c r="A1729" s="82" t="s">
        <v>757</v>
      </c>
      <c r="B1729" s="197" t="s">
        <v>738</v>
      </c>
      <c r="C1729" s="197" t="s">
        <v>750</v>
      </c>
      <c r="D1729" s="197" t="s">
        <v>732</v>
      </c>
      <c r="E1729" s="197" t="s">
        <v>740</v>
      </c>
      <c r="F1729" s="199">
        <v>-7000</v>
      </c>
      <c r="G1729" s="197">
        <f>'Drop downs XTRA'!$F1729*2</f>
        <v>-14000</v>
      </c>
      <c r="H1729" s="200">
        <v>42336</v>
      </c>
    </row>
    <row r="1730" spans="1:8">
      <c r="A1730" s="83" t="s">
        <v>758</v>
      </c>
      <c r="B1730" s="194" t="s">
        <v>738</v>
      </c>
      <c r="C1730" s="194" t="s">
        <v>731</v>
      </c>
      <c r="D1730" s="194" t="s">
        <v>494</v>
      </c>
      <c r="E1730" s="194" t="s">
        <v>740</v>
      </c>
      <c r="F1730" s="195">
        <v>-10000</v>
      </c>
      <c r="G1730" s="194">
        <f>'Drop downs XTRA'!$F1730*2</f>
        <v>-20000</v>
      </c>
      <c r="H1730" s="196">
        <v>42243</v>
      </c>
    </row>
    <row r="1731" spans="1:8">
      <c r="A1731" s="82" t="s">
        <v>759</v>
      </c>
      <c r="B1731" s="197" t="s">
        <v>738</v>
      </c>
      <c r="C1731" s="197" t="s">
        <v>743</v>
      </c>
      <c r="D1731" s="197" t="s">
        <v>751</v>
      </c>
      <c r="E1731" s="197" t="s">
        <v>740</v>
      </c>
      <c r="F1731" s="199">
        <v>-7000</v>
      </c>
      <c r="G1731" s="197">
        <f>'Drop downs XTRA'!$F1731*2</f>
        <v>-14000</v>
      </c>
      <c r="H1731" s="200">
        <v>42779</v>
      </c>
    </row>
    <row r="1732" spans="1:8">
      <c r="A1732" s="83" t="s">
        <v>756</v>
      </c>
      <c r="B1732" s="194" t="s">
        <v>748</v>
      </c>
      <c r="C1732" s="194" t="s">
        <v>743</v>
      </c>
      <c r="D1732" s="194" t="s">
        <v>739</v>
      </c>
      <c r="E1732" s="194" t="s">
        <v>740</v>
      </c>
      <c r="F1732" s="195">
        <v>-13000</v>
      </c>
      <c r="G1732" s="194">
        <f>'Drop downs XTRA'!$F1732*2</f>
        <v>-26000</v>
      </c>
      <c r="H1732" s="196">
        <v>42774</v>
      </c>
    </row>
    <row r="1733" spans="1:8">
      <c r="A1733" s="82" t="s">
        <v>757</v>
      </c>
      <c r="B1733" s="197" t="s">
        <v>748</v>
      </c>
      <c r="C1733" s="197" t="s">
        <v>734</v>
      </c>
      <c r="D1733" s="197" t="s">
        <v>752</v>
      </c>
      <c r="E1733" s="197" t="s">
        <v>740</v>
      </c>
      <c r="F1733" s="199">
        <v>-5000</v>
      </c>
      <c r="G1733" s="197">
        <f>'Drop downs XTRA'!$F1733*2</f>
        <v>-10000</v>
      </c>
      <c r="H1733" s="200">
        <v>42270</v>
      </c>
    </row>
    <row r="1734" spans="1:8">
      <c r="A1734" s="83" t="s">
        <v>758</v>
      </c>
      <c r="B1734" s="194" t="s">
        <v>748</v>
      </c>
      <c r="C1734" s="194" t="s">
        <v>504</v>
      </c>
      <c r="D1734" s="194" t="s">
        <v>494</v>
      </c>
      <c r="E1734" s="194" t="s">
        <v>740</v>
      </c>
      <c r="F1734" s="195">
        <v>-8000</v>
      </c>
      <c r="G1734" s="194">
        <f>'Drop downs XTRA'!$F1734*2</f>
        <v>-16000</v>
      </c>
      <c r="H1734" s="196">
        <v>42543</v>
      </c>
    </row>
    <row r="1735" spans="1:8">
      <c r="A1735" s="82" t="s">
        <v>759</v>
      </c>
      <c r="B1735" s="197" t="s">
        <v>748</v>
      </c>
      <c r="C1735" s="197" t="s">
        <v>731</v>
      </c>
      <c r="D1735" s="197" t="s">
        <v>739</v>
      </c>
      <c r="E1735" s="197" t="s">
        <v>740</v>
      </c>
      <c r="F1735" s="199">
        <v>-5000</v>
      </c>
      <c r="G1735" s="197">
        <f>'Drop downs XTRA'!$F1735*2</f>
        <v>-10000</v>
      </c>
      <c r="H1735" s="200">
        <v>42300</v>
      </c>
    </row>
    <row r="1736" spans="1:8">
      <c r="A1736" s="83" t="s">
        <v>756</v>
      </c>
      <c r="B1736" s="194" t="s">
        <v>744</v>
      </c>
      <c r="C1736" s="194" t="s">
        <v>731</v>
      </c>
      <c r="D1736" s="194" t="s">
        <v>752</v>
      </c>
      <c r="E1736" s="194" t="s">
        <v>740</v>
      </c>
      <c r="F1736" s="195">
        <v>-10000</v>
      </c>
      <c r="G1736" s="194">
        <f>'Drop downs XTRA'!$F1736*2</f>
        <v>-20000</v>
      </c>
      <c r="H1736" s="196">
        <v>42845</v>
      </c>
    </row>
    <row r="1737" spans="1:8">
      <c r="A1737" s="82" t="s">
        <v>757</v>
      </c>
      <c r="B1737" s="197" t="s">
        <v>744</v>
      </c>
      <c r="C1737" s="197" t="s">
        <v>502</v>
      </c>
      <c r="D1737" s="197" t="s">
        <v>732</v>
      </c>
      <c r="E1737" s="197" t="s">
        <v>740</v>
      </c>
      <c r="F1737" s="199">
        <v>-2000</v>
      </c>
      <c r="G1737" s="197">
        <f>'Drop downs XTRA'!$F1737*2</f>
        <v>-4000</v>
      </c>
      <c r="H1737" s="200">
        <v>42610</v>
      </c>
    </row>
    <row r="1738" spans="1:8">
      <c r="A1738" s="83" t="s">
        <v>758</v>
      </c>
      <c r="B1738" s="194" t="s">
        <v>744</v>
      </c>
      <c r="C1738" s="194" t="s">
        <v>743</v>
      </c>
      <c r="D1738" s="194" t="s">
        <v>732</v>
      </c>
      <c r="E1738" s="194" t="s">
        <v>740</v>
      </c>
      <c r="F1738" s="195">
        <v>-5000</v>
      </c>
      <c r="G1738" s="194">
        <f>'Drop downs XTRA'!$F1738*2</f>
        <v>-10000</v>
      </c>
      <c r="H1738" s="196">
        <v>42644</v>
      </c>
    </row>
    <row r="1739" spans="1:8">
      <c r="A1739" s="82" t="s">
        <v>759</v>
      </c>
      <c r="B1739" s="197" t="s">
        <v>744</v>
      </c>
      <c r="C1739" s="197" t="s">
        <v>731</v>
      </c>
      <c r="D1739" s="197" t="s">
        <v>752</v>
      </c>
      <c r="E1739" s="197" t="s">
        <v>740</v>
      </c>
      <c r="F1739" s="199">
        <v>-2000</v>
      </c>
      <c r="G1739" s="197">
        <f>'Drop downs XTRA'!$F1739*2</f>
        <v>-4000</v>
      </c>
      <c r="H1739" s="200">
        <v>42010</v>
      </c>
    </row>
    <row r="1740" spans="1:8">
      <c r="A1740" s="83" t="s">
        <v>756</v>
      </c>
      <c r="B1740" s="194" t="s">
        <v>738</v>
      </c>
      <c r="C1740" s="194" t="s">
        <v>504</v>
      </c>
      <c r="D1740" s="194" t="s">
        <v>494</v>
      </c>
      <c r="E1740" s="194" t="s">
        <v>740</v>
      </c>
      <c r="F1740" s="195">
        <v>-16000</v>
      </c>
      <c r="G1740" s="194">
        <f>'Drop downs XTRA'!$F1740*2</f>
        <v>-32000</v>
      </c>
      <c r="H1740" s="196">
        <v>42699</v>
      </c>
    </row>
    <row r="1741" spans="1:8">
      <c r="A1741" s="82" t="s">
        <v>757</v>
      </c>
      <c r="B1741" s="197" t="s">
        <v>738</v>
      </c>
      <c r="C1741" s="197" t="s">
        <v>502</v>
      </c>
      <c r="D1741" s="197" t="s">
        <v>749</v>
      </c>
      <c r="E1741" s="197" t="s">
        <v>740</v>
      </c>
      <c r="F1741" s="199">
        <v>-8000</v>
      </c>
      <c r="G1741" s="197">
        <f>'Drop downs XTRA'!$F1741*2</f>
        <v>-16000</v>
      </c>
      <c r="H1741" s="200">
        <v>42031</v>
      </c>
    </row>
    <row r="1742" spans="1:8">
      <c r="A1742" s="83" t="s">
        <v>758</v>
      </c>
      <c r="B1742" s="194" t="s">
        <v>738</v>
      </c>
      <c r="C1742" s="194" t="s">
        <v>743</v>
      </c>
      <c r="D1742" s="194" t="s">
        <v>739</v>
      </c>
      <c r="E1742" s="194" t="s">
        <v>740</v>
      </c>
      <c r="F1742" s="195">
        <v>-11000</v>
      </c>
      <c r="G1742" s="194">
        <f>'Drop downs XTRA'!$F1742*2</f>
        <v>-22000</v>
      </c>
      <c r="H1742" s="196">
        <v>42943</v>
      </c>
    </row>
    <row r="1743" spans="1:8">
      <c r="A1743" s="82" t="s">
        <v>759</v>
      </c>
      <c r="B1743" s="197" t="s">
        <v>738</v>
      </c>
      <c r="C1743" s="197" t="s">
        <v>750</v>
      </c>
      <c r="D1743" s="197" t="s">
        <v>749</v>
      </c>
      <c r="E1743" s="197" t="s">
        <v>740</v>
      </c>
      <c r="F1743" s="199">
        <v>-8000</v>
      </c>
      <c r="G1743" s="197">
        <f>'Drop downs XTRA'!$F1743*2</f>
        <v>-16000</v>
      </c>
      <c r="H1743" s="200">
        <v>42895</v>
      </c>
    </row>
    <row r="1744" spans="1:8">
      <c r="A1744" s="83" t="s">
        <v>760</v>
      </c>
      <c r="B1744" s="194" t="s">
        <v>738</v>
      </c>
      <c r="C1744" s="194" t="s">
        <v>753</v>
      </c>
      <c r="D1744" s="194" t="s">
        <v>753</v>
      </c>
      <c r="E1744" s="194" t="s">
        <v>745</v>
      </c>
      <c r="F1744" s="195">
        <v>-11000</v>
      </c>
      <c r="G1744" s="194">
        <f>'Drop downs XTRA'!$F1744*2</f>
        <v>-22000</v>
      </c>
      <c r="H1744" s="196">
        <v>42744</v>
      </c>
    </row>
    <row r="1745" spans="1:8">
      <c r="A1745" s="82" t="s">
        <v>39</v>
      </c>
      <c r="B1745" s="197" t="s">
        <v>738</v>
      </c>
      <c r="C1745" s="197" t="s">
        <v>753</v>
      </c>
      <c r="D1745" s="197" t="s">
        <v>753</v>
      </c>
      <c r="E1745" s="197" t="s">
        <v>745</v>
      </c>
      <c r="F1745" s="199">
        <v>-5530.0000000000009</v>
      </c>
      <c r="G1745" s="197">
        <f>'Drop downs XTRA'!$F1745*2</f>
        <v>-11060.000000000002</v>
      </c>
      <c r="H1745" s="200">
        <v>42679</v>
      </c>
    </row>
    <row r="1746" spans="1:8">
      <c r="A1746" s="83" t="s">
        <v>761</v>
      </c>
      <c r="B1746" s="194" t="s">
        <v>738</v>
      </c>
      <c r="C1746" s="194" t="s">
        <v>753</v>
      </c>
      <c r="D1746" s="194" t="s">
        <v>753</v>
      </c>
      <c r="E1746" s="194" t="s">
        <v>745</v>
      </c>
      <c r="F1746" s="195">
        <v>-1500</v>
      </c>
      <c r="G1746" s="194">
        <f>'Drop downs XTRA'!$F1746*2</f>
        <v>-3000</v>
      </c>
      <c r="H1746" s="196">
        <v>42287</v>
      </c>
    </row>
    <row r="1747" spans="1:8">
      <c r="A1747" s="82" t="s">
        <v>309</v>
      </c>
      <c r="B1747" s="197" t="s">
        <v>738</v>
      </c>
      <c r="C1747" s="197" t="s">
        <v>753</v>
      </c>
      <c r="D1747" s="197" t="s">
        <v>753</v>
      </c>
      <c r="E1747" s="197" t="s">
        <v>745</v>
      </c>
      <c r="F1747" s="199">
        <v>-3000</v>
      </c>
      <c r="G1747" s="197">
        <f>'Drop downs XTRA'!$F1747*2</f>
        <v>-6000</v>
      </c>
      <c r="H1747" s="200">
        <v>42723</v>
      </c>
    </row>
    <row r="1748" spans="1:8">
      <c r="A1748" s="83" t="s">
        <v>601</v>
      </c>
      <c r="B1748" s="194" t="s">
        <v>738</v>
      </c>
      <c r="C1748" s="194" t="s">
        <v>753</v>
      </c>
      <c r="D1748" s="194" t="s">
        <v>753</v>
      </c>
      <c r="E1748" s="194" t="s">
        <v>745</v>
      </c>
      <c r="F1748" s="195">
        <v>-3000</v>
      </c>
      <c r="G1748" s="194">
        <f>'Drop downs XTRA'!$F1748*2</f>
        <v>-6000</v>
      </c>
      <c r="H1748" s="196">
        <v>42970</v>
      </c>
    </row>
    <row r="1749" spans="1:8">
      <c r="A1749" s="82" t="s">
        <v>762</v>
      </c>
      <c r="B1749" s="197" t="s">
        <v>738</v>
      </c>
      <c r="C1749" s="197" t="s">
        <v>753</v>
      </c>
      <c r="D1749" s="197" t="s">
        <v>753</v>
      </c>
      <c r="E1749" s="197" t="s">
        <v>745</v>
      </c>
      <c r="F1749" s="199">
        <v>-2000</v>
      </c>
      <c r="G1749" s="197">
        <f>'Drop downs XTRA'!$F1749*2</f>
        <v>-4000</v>
      </c>
      <c r="H1749" s="200">
        <v>42158</v>
      </c>
    </row>
    <row r="1750" spans="1:8">
      <c r="A1750" s="83" t="s">
        <v>763</v>
      </c>
      <c r="B1750" s="194" t="s">
        <v>738</v>
      </c>
      <c r="C1750" s="194" t="s">
        <v>753</v>
      </c>
      <c r="D1750" s="194" t="s">
        <v>753</v>
      </c>
      <c r="E1750" s="194" t="s">
        <v>745</v>
      </c>
      <c r="F1750" s="195">
        <v>-5000</v>
      </c>
      <c r="G1750" s="194">
        <f>'Drop downs XTRA'!$F1750*2</f>
        <v>-10000</v>
      </c>
      <c r="H1750" s="196">
        <v>42891</v>
      </c>
    </row>
    <row r="1751" spans="1:8">
      <c r="A1751" s="82" t="s">
        <v>764</v>
      </c>
      <c r="B1751" s="197" t="s">
        <v>738</v>
      </c>
      <c r="C1751" s="197" t="s">
        <v>753</v>
      </c>
      <c r="D1751" s="197" t="s">
        <v>753</v>
      </c>
      <c r="E1751" s="197" t="s">
        <v>745</v>
      </c>
      <c r="F1751" s="199">
        <v>-3000</v>
      </c>
      <c r="G1751" s="197">
        <f>'Drop downs XTRA'!$F1751*2</f>
        <v>-6000</v>
      </c>
      <c r="H1751" s="200">
        <v>42609</v>
      </c>
    </row>
    <row r="1752" spans="1:8">
      <c r="A1752" s="83" t="s">
        <v>533</v>
      </c>
      <c r="B1752" s="194" t="s">
        <v>738</v>
      </c>
      <c r="C1752" s="194" t="s">
        <v>753</v>
      </c>
      <c r="D1752" s="194" t="s">
        <v>753</v>
      </c>
      <c r="E1752" s="194" t="s">
        <v>745</v>
      </c>
      <c r="F1752" s="195">
        <v>-4000</v>
      </c>
      <c r="G1752" s="194">
        <f>'Drop downs XTRA'!$F1752*2</f>
        <v>-8000</v>
      </c>
      <c r="H1752" s="196">
        <v>42303</v>
      </c>
    </row>
    <row r="1753" spans="1:8">
      <c r="A1753" s="82" t="s">
        <v>760</v>
      </c>
      <c r="B1753" s="197" t="s">
        <v>730</v>
      </c>
      <c r="C1753" s="197" t="s">
        <v>753</v>
      </c>
      <c r="D1753" s="197" t="s">
        <v>753</v>
      </c>
      <c r="E1753" s="197" t="s">
        <v>745</v>
      </c>
      <c r="F1753" s="199">
        <v>-11000</v>
      </c>
      <c r="G1753" s="197">
        <f>'Drop downs XTRA'!$F1753*2</f>
        <v>-22000</v>
      </c>
      <c r="H1753" s="200">
        <v>42285</v>
      </c>
    </row>
    <row r="1754" spans="1:8">
      <c r="A1754" s="83" t="s">
        <v>39</v>
      </c>
      <c r="B1754" s="194" t="s">
        <v>730</v>
      </c>
      <c r="C1754" s="194" t="s">
        <v>753</v>
      </c>
      <c r="D1754" s="194" t="s">
        <v>753</v>
      </c>
      <c r="E1754" s="194" t="s">
        <v>745</v>
      </c>
      <c r="F1754" s="195">
        <v>-5530.0000000000009</v>
      </c>
      <c r="G1754" s="194">
        <f>'Drop downs XTRA'!$F1754*2</f>
        <v>-11060.000000000002</v>
      </c>
      <c r="H1754" s="196">
        <v>42133</v>
      </c>
    </row>
    <row r="1755" spans="1:8">
      <c r="A1755" s="82" t="s">
        <v>761</v>
      </c>
      <c r="B1755" s="197" t="s">
        <v>730</v>
      </c>
      <c r="C1755" s="197" t="s">
        <v>753</v>
      </c>
      <c r="D1755" s="197" t="s">
        <v>753</v>
      </c>
      <c r="E1755" s="197" t="s">
        <v>745</v>
      </c>
      <c r="F1755" s="199">
        <v>-2000</v>
      </c>
      <c r="G1755" s="197">
        <f>'Drop downs XTRA'!$F1755*2</f>
        <v>-4000</v>
      </c>
      <c r="H1755" s="200">
        <v>42532</v>
      </c>
    </row>
    <row r="1756" spans="1:8">
      <c r="A1756" s="83" t="s">
        <v>309</v>
      </c>
      <c r="B1756" s="194" t="s">
        <v>730</v>
      </c>
      <c r="C1756" s="194" t="s">
        <v>753</v>
      </c>
      <c r="D1756" s="194" t="s">
        <v>753</v>
      </c>
      <c r="E1756" s="194" t="s">
        <v>745</v>
      </c>
      <c r="F1756" s="195">
        <v>-1500</v>
      </c>
      <c r="G1756" s="194">
        <f>'Drop downs XTRA'!$F1756*2</f>
        <v>-3000</v>
      </c>
      <c r="H1756" s="196">
        <v>42738</v>
      </c>
    </row>
    <row r="1757" spans="1:8">
      <c r="A1757" s="82" t="s">
        <v>601</v>
      </c>
      <c r="B1757" s="197" t="s">
        <v>730</v>
      </c>
      <c r="C1757" s="197" t="s">
        <v>753</v>
      </c>
      <c r="D1757" s="197" t="s">
        <v>753</v>
      </c>
      <c r="E1757" s="197" t="s">
        <v>745</v>
      </c>
      <c r="F1757" s="199">
        <v>-2000</v>
      </c>
      <c r="G1757" s="197">
        <f>'Drop downs XTRA'!$F1757*2</f>
        <v>-4000</v>
      </c>
      <c r="H1757" s="200">
        <v>42336</v>
      </c>
    </row>
    <row r="1758" spans="1:8">
      <c r="A1758" s="83" t="s">
        <v>762</v>
      </c>
      <c r="B1758" s="194" t="s">
        <v>730</v>
      </c>
      <c r="C1758" s="194" t="s">
        <v>753</v>
      </c>
      <c r="D1758" s="194" t="s">
        <v>753</v>
      </c>
      <c r="E1758" s="194" t="s">
        <v>745</v>
      </c>
      <c r="F1758" s="195">
        <v>-1000</v>
      </c>
      <c r="G1758" s="194">
        <f>'Drop downs XTRA'!$F1758*2</f>
        <v>-2000</v>
      </c>
      <c r="H1758" s="196">
        <v>42517</v>
      </c>
    </row>
    <row r="1759" spans="1:8">
      <c r="A1759" s="82" t="s">
        <v>763</v>
      </c>
      <c r="B1759" s="197" t="s">
        <v>730</v>
      </c>
      <c r="C1759" s="197" t="s">
        <v>753</v>
      </c>
      <c r="D1759" s="197" t="s">
        <v>753</v>
      </c>
      <c r="E1759" s="197" t="s">
        <v>745</v>
      </c>
      <c r="F1759" s="199">
        <v>-6000</v>
      </c>
      <c r="G1759" s="197">
        <f>'Drop downs XTRA'!$F1759*2</f>
        <v>-12000</v>
      </c>
      <c r="H1759" s="200">
        <v>42101</v>
      </c>
    </row>
    <row r="1760" spans="1:8">
      <c r="A1760" s="83" t="s">
        <v>764</v>
      </c>
      <c r="B1760" s="194" t="s">
        <v>730</v>
      </c>
      <c r="C1760" s="194" t="s">
        <v>753</v>
      </c>
      <c r="D1760" s="194" t="s">
        <v>753</v>
      </c>
      <c r="E1760" s="194" t="s">
        <v>745</v>
      </c>
      <c r="F1760" s="195">
        <v>-2000</v>
      </c>
      <c r="G1760" s="194">
        <f>'Drop downs XTRA'!$F1760*2</f>
        <v>-4000</v>
      </c>
      <c r="H1760" s="196">
        <v>42914</v>
      </c>
    </row>
    <row r="1761" spans="1:8">
      <c r="A1761" s="82" t="s">
        <v>533</v>
      </c>
      <c r="B1761" s="197" t="s">
        <v>730</v>
      </c>
      <c r="C1761" s="197" t="s">
        <v>753</v>
      </c>
      <c r="D1761" s="197" t="s">
        <v>753</v>
      </c>
      <c r="E1761" s="197" t="s">
        <v>745</v>
      </c>
      <c r="F1761" s="199">
        <v>-4000</v>
      </c>
      <c r="G1761" s="197">
        <f>'Drop downs XTRA'!$F1761*2</f>
        <v>-8000</v>
      </c>
      <c r="H1761" s="200">
        <v>42947</v>
      </c>
    </row>
    <row r="1762" spans="1:8">
      <c r="A1762" s="83" t="s">
        <v>760</v>
      </c>
      <c r="B1762" s="194" t="s">
        <v>738</v>
      </c>
      <c r="C1762" s="194" t="s">
        <v>753</v>
      </c>
      <c r="D1762" s="194" t="s">
        <v>753</v>
      </c>
      <c r="E1762" s="194" t="s">
        <v>745</v>
      </c>
      <c r="F1762" s="195">
        <v>-11000</v>
      </c>
      <c r="G1762" s="194">
        <f>'Drop downs XTRA'!$F1762*2</f>
        <v>-22000</v>
      </c>
      <c r="H1762" s="196">
        <v>42964</v>
      </c>
    </row>
    <row r="1763" spans="1:8">
      <c r="A1763" s="82" t="s">
        <v>39</v>
      </c>
      <c r="B1763" s="197" t="s">
        <v>738</v>
      </c>
      <c r="C1763" s="197" t="s">
        <v>753</v>
      </c>
      <c r="D1763" s="197" t="s">
        <v>753</v>
      </c>
      <c r="E1763" s="197" t="s">
        <v>745</v>
      </c>
      <c r="F1763" s="199">
        <v>-5530.0000000000009</v>
      </c>
      <c r="G1763" s="197">
        <f>'Drop downs XTRA'!$F1763*2</f>
        <v>-11060.000000000002</v>
      </c>
      <c r="H1763" s="200">
        <v>42015</v>
      </c>
    </row>
    <row r="1764" spans="1:8">
      <c r="A1764" s="83" t="s">
        <v>761</v>
      </c>
      <c r="B1764" s="194" t="s">
        <v>738</v>
      </c>
      <c r="C1764" s="194" t="s">
        <v>753</v>
      </c>
      <c r="D1764" s="194" t="s">
        <v>753</v>
      </c>
      <c r="E1764" s="194" t="s">
        <v>745</v>
      </c>
      <c r="F1764" s="195">
        <v>-1500</v>
      </c>
      <c r="G1764" s="194">
        <f>'Drop downs XTRA'!$F1764*2</f>
        <v>-3000</v>
      </c>
      <c r="H1764" s="196">
        <v>42839</v>
      </c>
    </row>
    <row r="1765" spans="1:8">
      <c r="A1765" s="82" t="s">
        <v>309</v>
      </c>
      <c r="B1765" s="197" t="s">
        <v>738</v>
      </c>
      <c r="C1765" s="197" t="s">
        <v>753</v>
      </c>
      <c r="D1765" s="197" t="s">
        <v>753</v>
      </c>
      <c r="E1765" s="197" t="s">
        <v>745</v>
      </c>
      <c r="F1765" s="199">
        <v>-2000</v>
      </c>
      <c r="G1765" s="197">
        <f>'Drop downs XTRA'!$F1765*2</f>
        <v>-4000</v>
      </c>
      <c r="H1765" s="200">
        <v>42870</v>
      </c>
    </row>
    <row r="1766" spans="1:8">
      <c r="A1766" s="83" t="s">
        <v>601</v>
      </c>
      <c r="B1766" s="194" t="s">
        <v>738</v>
      </c>
      <c r="C1766" s="194" t="s">
        <v>753</v>
      </c>
      <c r="D1766" s="194" t="s">
        <v>753</v>
      </c>
      <c r="E1766" s="194" t="s">
        <v>745</v>
      </c>
      <c r="F1766" s="195">
        <v>-3000</v>
      </c>
      <c r="G1766" s="194">
        <f>'Drop downs XTRA'!$F1766*2</f>
        <v>-6000</v>
      </c>
      <c r="H1766" s="196">
        <v>42745</v>
      </c>
    </row>
    <row r="1767" spans="1:8">
      <c r="A1767" s="82" t="s">
        <v>762</v>
      </c>
      <c r="B1767" s="197" t="s">
        <v>738</v>
      </c>
      <c r="C1767" s="197" t="s">
        <v>753</v>
      </c>
      <c r="D1767" s="197" t="s">
        <v>753</v>
      </c>
      <c r="E1767" s="197" t="s">
        <v>745</v>
      </c>
      <c r="F1767" s="199">
        <v>-2000</v>
      </c>
      <c r="G1767" s="197">
        <f>'Drop downs XTRA'!$F1767*2</f>
        <v>-4000</v>
      </c>
      <c r="H1767" s="200">
        <v>42833</v>
      </c>
    </row>
    <row r="1768" spans="1:8">
      <c r="A1768" s="83" t="s">
        <v>763</v>
      </c>
      <c r="B1768" s="194" t="s">
        <v>738</v>
      </c>
      <c r="C1768" s="194" t="s">
        <v>753</v>
      </c>
      <c r="D1768" s="194" t="s">
        <v>753</v>
      </c>
      <c r="E1768" s="194" t="s">
        <v>745</v>
      </c>
      <c r="F1768" s="195">
        <v>-4000</v>
      </c>
      <c r="G1768" s="194">
        <f>'Drop downs XTRA'!$F1768*2</f>
        <v>-8000</v>
      </c>
      <c r="H1768" s="196">
        <v>42857</v>
      </c>
    </row>
    <row r="1769" spans="1:8">
      <c r="A1769" s="82" t="s">
        <v>764</v>
      </c>
      <c r="B1769" s="197" t="s">
        <v>738</v>
      </c>
      <c r="C1769" s="197" t="s">
        <v>753</v>
      </c>
      <c r="D1769" s="197" t="s">
        <v>753</v>
      </c>
      <c r="E1769" s="197" t="s">
        <v>745</v>
      </c>
      <c r="F1769" s="199">
        <v>-2000</v>
      </c>
      <c r="G1769" s="197">
        <f>'Drop downs XTRA'!$F1769*2</f>
        <v>-4000</v>
      </c>
      <c r="H1769" s="200">
        <v>42210</v>
      </c>
    </row>
    <row r="1770" spans="1:8">
      <c r="A1770" s="83" t="s">
        <v>533</v>
      </c>
      <c r="B1770" s="194" t="s">
        <v>738</v>
      </c>
      <c r="C1770" s="194" t="s">
        <v>753</v>
      </c>
      <c r="D1770" s="194" t="s">
        <v>753</v>
      </c>
      <c r="E1770" s="194" t="s">
        <v>745</v>
      </c>
      <c r="F1770" s="195">
        <v>-4000</v>
      </c>
      <c r="G1770" s="194">
        <f>'Drop downs XTRA'!$F1770*2</f>
        <v>-8000</v>
      </c>
      <c r="H1770" s="196">
        <v>42361</v>
      </c>
    </row>
    <row r="1771" spans="1:8">
      <c r="A1771" s="82" t="s">
        <v>760</v>
      </c>
      <c r="B1771" s="197" t="s">
        <v>748</v>
      </c>
      <c r="C1771" s="197" t="s">
        <v>753</v>
      </c>
      <c r="D1771" s="197" t="s">
        <v>753</v>
      </c>
      <c r="E1771" s="197" t="s">
        <v>745</v>
      </c>
      <c r="F1771" s="199">
        <v>-10500</v>
      </c>
      <c r="G1771" s="197">
        <f>'Drop downs XTRA'!$F1771*2</f>
        <v>-21000</v>
      </c>
      <c r="H1771" s="200">
        <v>42120</v>
      </c>
    </row>
    <row r="1772" spans="1:8">
      <c r="A1772" s="83" t="s">
        <v>39</v>
      </c>
      <c r="B1772" s="194" t="s">
        <v>748</v>
      </c>
      <c r="C1772" s="194" t="s">
        <v>753</v>
      </c>
      <c r="D1772" s="194" t="s">
        <v>753</v>
      </c>
      <c r="E1772" s="194" t="s">
        <v>745</v>
      </c>
      <c r="F1772" s="195">
        <v>-5530.0000000000009</v>
      </c>
      <c r="G1772" s="194">
        <f>'Drop downs XTRA'!$F1772*2</f>
        <v>-11060.000000000002</v>
      </c>
      <c r="H1772" s="196">
        <v>42146</v>
      </c>
    </row>
    <row r="1773" spans="1:8">
      <c r="A1773" s="82" t="s">
        <v>761</v>
      </c>
      <c r="B1773" s="197" t="s">
        <v>748</v>
      </c>
      <c r="C1773" s="197" t="s">
        <v>753</v>
      </c>
      <c r="D1773" s="197" t="s">
        <v>753</v>
      </c>
      <c r="E1773" s="197" t="s">
        <v>745</v>
      </c>
      <c r="F1773" s="199">
        <v>-1300</v>
      </c>
      <c r="G1773" s="197">
        <f>'Drop downs XTRA'!$F1773*2</f>
        <v>-2600</v>
      </c>
      <c r="H1773" s="200">
        <v>42393</v>
      </c>
    </row>
    <row r="1774" spans="1:8">
      <c r="A1774" s="83" t="s">
        <v>309</v>
      </c>
      <c r="B1774" s="194" t="s">
        <v>748</v>
      </c>
      <c r="C1774" s="194" t="s">
        <v>753</v>
      </c>
      <c r="D1774" s="194" t="s">
        <v>753</v>
      </c>
      <c r="E1774" s="194" t="s">
        <v>745</v>
      </c>
      <c r="F1774" s="195">
        <v>-3500</v>
      </c>
      <c r="G1774" s="194">
        <f>'Drop downs XTRA'!$F1774*2</f>
        <v>-7000</v>
      </c>
      <c r="H1774" s="196">
        <v>42368</v>
      </c>
    </row>
    <row r="1775" spans="1:8">
      <c r="A1775" s="82" t="s">
        <v>601</v>
      </c>
      <c r="B1775" s="197" t="s">
        <v>748</v>
      </c>
      <c r="C1775" s="197" t="s">
        <v>753</v>
      </c>
      <c r="D1775" s="197" t="s">
        <v>753</v>
      </c>
      <c r="E1775" s="197" t="s">
        <v>745</v>
      </c>
      <c r="F1775" s="199">
        <v>0</v>
      </c>
      <c r="G1775" s="197">
        <f>'Drop downs XTRA'!$F1775*2</f>
        <v>0</v>
      </c>
      <c r="H1775" s="200">
        <v>42061</v>
      </c>
    </row>
    <row r="1776" spans="1:8">
      <c r="A1776" s="83" t="s">
        <v>762</v>
      </c>
      <c r="B1776" s="194" t="s">
        <v>748</v>
      </c>
      <c r="C1776" s="194" t="s">
        <v>753</v>
      </c>
      <c r="D1776" s="194" t="s">
        <v>753</v>
      </c>
      <c r="E1776" s="194" t="s">
        <v>745</v>
      </c>
      <c r="F1776" s="195">
        <v>-1500</v>
      </c>
      <c r="G1776" s="194">
        <f>'Drop downs XTRA'!$F1776*2</f>
        <v>-3000</v>
      </c>
      <c r="H1776" s="196">
        <v>42263</v>
      </c>
    </row>
    <row r="1777" spans="1:8">
      <c r="A1777" s="82" t="s">
        <v>763</v>
      </c>
      <c r="B1777" s="197" t="s">
        <v>748</v>
      </c>
      <c r="C1777" s="197" t="s">
        <v>753</v>
      </c>
      <c r="D1777" s="197" t="s">
        <v>753</v>
      </c>
      <c r="E1777" s="197" t="s">
        <v>745</v>
      </c>
      <c r="F1777" s="199">
        <v>-2500</v>
      </c>
      <c r="G1777" s="197">
        <f>'Drop downs XTRA'!$F1777*2</f>
        <v>-5000</v>
      </c>
      <c r="H1777" s="200">
        <v>42545</v>
      </c>
    </row>
    <row r="1778" spans="1:8">
      <c r="A1778" s="83" t="s">
        <v>764</v>
      </c>
      <c r="B1778" s="194" t="s">
        <v>748</v>
      </c>
      <c r="C1778" s="194" t="s">
        <v>753</v>
      </c>
      <c r="D1778" s="194" t="s">
        <v>753</v>
      </c>
      <c r="E1778" s="194" t="s">
        <v>745</v>
      </c>
      <c r="F1778" s="195">
        <v>-1500</v>
      </c>
      <c r="G1778" s="194">
        <f>'Drop downs XTRA'!$F1778*2</f>
        <v>-3000</v>
      </c>
      <c r="H1778" s="196">
        <v>42116</v>
      </c>
    </row>
    <row r="1779" spans="1:8">
      <c r="A1779" s="82" t="s">
        <v>533</v>
      </c>
      <c r="B1779" s="197" t="s">
        <v>748</v>
      </c>
      <c r="C1779" s="197" t="s">
        <v>753</v>
      </c>
      <c r="D1779" s="197" t="s">
        <v>753</v>
      </c>
      <c r="E1779" s="197" t="s">
        <v>745</v>
      </c>
      <c r="F1779" s="199">
        <v>-4000</v>
      </c>
      <c r="G1779" s="197">
        <f>'Drop downs XTRA'!$F1779*2</f>
        <v>-8000</v>
      </c>
      <c r="H1779" s="200">
        <v>42300</v>
      </c>
    </row>
    <row r="1780" spans="1:8">
      <c r="A1780" s="83" t="s">
        <v>760</v>
      </c>
      <c r="B1780" s="194" t="s">
        <v>744</v>
      </c>
      <c r="C1780" s="194" t="s">
        <v>753</v>
      </c>
      <c r="D1780" s="194" t="s">
        <v>753</v>
      </c>
      <c r="E1780" s="194" t="s">
        <v>745</v>
      </c>
      <c r="F1780" s="195">
        <v>-11000</v>
      </c>
      <c r="G1780" s="194">
        <f>'Drop downs XTRA'!$F1780*2</f>
        <v>-22000</v>
      </c>
      <c r="H1780" s="196">
        <v>42055</v>
      </c>
    </row>
    <row r="1781" spans="1:8">
      <c r="A1781" s="82" t="s">
        <v>39</v>
      </c>
      <c r="B1781" s="197" t="s">
        <v>744</v>
      </c>
      <c r="C1781" s="197" t="s">
        <v>753</v>
      </c>
      <c r="D1781" s="197" t="s">
        <v>753</v>
      </c>
      <c r="E1781" s="197" t="s">
        <v>745</v>
      </c>
      <c r="F1781" s="199">
        <v>-5530.0000000000009</v>
      </c>
      <c r="G1781" s="197">
        <f>'Drop downs XTRA'!$F1781*2</f>
        <v>-11060.000000000002</v>
      </c>
      <c r="H1781" s="200">
        <v>42749</v>
      </c>
    </row>
    <row r="1782" spans="1:8">
      <c r="A1782" s="83" t="s">
        <v>761</v>
      </c>
      <c r="B1782" s="194" t="s">
        <v>744</v>
      </c>
      <c r="C1782" s="194" t="s">
        <v>753</v>
      </c>
      <c r="D1782" s="194" t="s">
        <v>753</v>
      </c>
      <c r="E1782" s="194" t="s">
        <v>745</v>
      </c>
      <c r="F1782" s="195">
        <v>-2500</v>
      </c>
      <c r="G1782" s="194">
        <f>'Drop downs XTRA'!$F1782*2</f>
        <v>-5000</v>
      </c>
      <c r="H1782" s="196">
        <v>42230</v>
      </c>
    </row>
    <row r="1783" spans="1:8">
      <c r="A1783" s="82" t="s">
        <v>309</v>
      </c>
      <c r="B1783" s="197" t="s">
        <v>744</v>
      </c>
      <c r="C1783" s="197" t="s">
        <v>753</v>
      </c>
      <c r="D1783" s="197" t="s">
        <v>753</v>
      </c>
      <c r="E1783" s="197" t="s">
        <v>745</v>
      </c>
      <c r="F1783" s="199">
        <v>-1500</v>
      </c>
      <c r="G1783" s="197">
        <f>'Drop downs XTRA'!$F1783*2</f>
        <v>-3000</v>
      </c>
      <c r="H1783" s="200">
        <v>42726</v>
      </c>
    </row>
    <row r="1784" spans="1:8">
      <c r="A1784" s="83" t="s">
        <v>601</v>
      </c>
      <c r="B1784" s="194" t="s">
        <v>744</v>
      </c>
      <c r="C1784" s="194" t="s">
        <v>753</v>
      </c>
      <c r="D1784" s="194" t="s">
        <v>753</v>
      </c>
      <c r="E1784" s="194" t="s">
        <v>745</v>
      </c>
      <c r="F1784" s="195">
        <v>-3500</v>
      </c>
      <c r="G1784" s="194">
        <f>'Drop downs XTRA'!$F1784*2</f>
        <v>-7000</v>
      </c>
      <c r="H1784" s="196">
        <v>42964</v>
      </c>
    </row>
    <row r="1785" spans="1:8">
      <c r="A1785" s="82" t="s">
        <v>762</v>
      </c>
      <c r="B1785" s="197" t="s">
        <v>744</v>
      </c>
      <c r="C1785" s="197" t="s">
        <v>753</v>
      </c>
      <c r="D1785" s="197" t="s">
        <v>753</v>
      </c>
      <c r="E1785" s="197" t="s">
        <v>745</v>
      </c>
      <c r="F1785" s="199">
        <v>-2000</v>
      </c>
      <c r="G1785" s="197">
        <f>'Drop downs XTRA'!$F1785*2</f>
        <v>-4000</v>
      </c>
      <c r="H1785" s="200">
        <v>42935</v>
      </c>
    </row>
    <row r="1786" spans="1:8">
      <c r="A1786" s="83" t="s">
        <v>763</v>
      </c>
      <c r="B1786" s="194" t="s">
        <v>744</v>
      </c>
      <c r="C1786" s="194" t="s">
        <v>753</v>
      </c>
      <c r="D1786" s="194" t="s">
        <v>753</v>
      </c>
      <c r="E1786" s="194" t="s">
        <v>745</v>
      </c>
      <c r="F1786" s="195">
        <v>-1500</v>
      </c>
      <c r="G1786" s="194">
        <f>'Drop downs XTRA'!$F1786*2</f>
        <v>-3000</v>
      </c>
      <c r="H1786" s="196">
        <v>42869</v>
      </c>
    </row>
    <row r="1787" spans="1:8">
      <c r="A1787" s="82" t="s">
        <v>764</v>
      </c>
      <c r="B1787" s="197" t="s">
        <v>744</v>
      </c>
      <c r="C1787" s="197" t="s">
        <v>753</v>
      </c>
      <c r="D1787" s="197" t="s">
        <v>753</v>
      </c>
      <c r="E1787" s="197" t="s">
        <v>745</v>
      </c>
      <c r="F1787" s="199">
        <v>-500</v>
      </c>
      <c r="G1787" s="197">
        <f>'Drop downs XTRA'!$F1787*2</f>
        <v>-1000</v>
      </c>
      <c r="H1787" s="200">
        <v>42901</v>
      </c>
    </row>
    <row r="1788" spans="1:8">
      <c r="A1788" s="83" t="s">
        <v>533</v>
      </c>
      <c r="B1788" s="194" t="s">
        <v>744</v>
      </c>
      <c r="C1788" s="194" t="s">
        <v>753</v>
      </c>
      <c r="D1788" s="194" t="s">
        <v>753</v>
      </c>
      <c r="E1788" s="194" t="s">
        <v>745</v>
      </c>
      <c r="F1788" s="195">
        <v>-1000</v>
      </c>
      <c r="G1788" s="194">
        <f>'Drop downs XTRA'!$F1788*2</f>
        <v>-2000</v>
      </c>
      <c r="H1788" s="196">
        <v>42292</v>
      </c>
    </row>
    <row r="1789" spans="1:8">
      <c r="A1789" s="82" t="s">
        <v>729</v>
      </c>
      <c r="B1789" s="197" t="s">
        <v>730</v>
      </c>
      <c r="C1789" s="197" t="s">
        <v>731</v>
      </c>
      <c r="D1789" s="197" t="s">
        <v>732</v>
      </c>
      <c r="E1789" s="197" t="s">
        <v>28</v>
      </c>
      <c r="F1789" s="199">
        <v>30429</v>
      </c>
      <c r="G1789" s="197">
        <f>'Drop downs XTRA'!$F1789*2</f>
        <v>60858</v>
      </c>
      <c r="H1789" s="200">
        <v>42782</v>
      </c>
    </row>
    <row r="1790" spans="1:8">
      <c r="A1790" s="83" t="s">
        <v>735</v>
      </c>
      <c r="B1790" s="194" t="s">
        <v>730</v>
      </c>
      <c r="C1790" s="194" t="s">
        <v>504</v>
      </c>
      <c r="D1790" s="194" t="s">
        <v>739</v>
      </c>
      <c r="E1790" s="194" t="s">
        <v>28</v>
      </c>
      <c r="F1790" s="195">
        <v>7203.5999999999985</v>
      </c>
      <c r="G1790" s="194">
        <f>'Drop downs XTRA'!$F1790*2</f>
        <v>14407.199999999997</v>
      </c>
      <c r="H1790" s="196">
        <v>42415</v>
      </c>
    </row>
    <row r="1791" spans="1:8">
      <c r="A1791" s="82" t="s">
        <v>741</v>
      </c>
      <c r="B1791" s="197" t="s">
        <v>730</v>
      </c>
      <c r="C1791" s="197" t="s">
        <v>504</v>
      </c>
      <c r="D1791" s="197" t="s">
        <v>739</v>
      </c>
      <c r="E1791" s="197" t="s">
        <v>28</v>
      </c>
      <c r="F1791" s="199">
        <v>12791.519999999999</v>
      </c>
      <c r="G1791" s="197">
        <f>'Drop downs XTRA'!$F1791*2</f>
        <v>25583.039999999997</v>
      </c>
      <c r="H1791" s="200">
        <v>42954</v>
      </c>
    </row>
    <row r="1792" spans="1:8">
      <c r="A1792" s="83" t="s">
        <v>746</v>
      </c>
      <c r="B1792" s="194" t="s">
        <v>730</v>
      </c>
      <c r="C1792" s="194" t="s">
        <v>734</v>
      </c>
      <c r="D1792" s="194" t="s">
        <v>494</v>
      </c>
      <c r="E1792" s="194" t="s">
        <v>28</v>
      </c>
      <c r="F1792" s="195">
        <v>15692.544000000002</v>
      </c>
      <c r="G1792" s="194">
        <f>'Drop downs XTRA'!$F1792*2</f>
        <v>31385.088000000003</v>
      </c>
      <c r="H1792" s="196">
        <v>42273</v>
      </c>
    </row>
    <row r="1793" spans="1:8">
      <c r="A1793" s="82" t="s">
        <v>729</v>
      </c>
      <c r="B1793" s="197" t="s">
        <v>738</v>
      </c>
      <c r="C1793" s="197" t="s">
        <v>731</v>
      </c>
      <c r="D1793" s="197" t="s">
        <v>739</v>
      </c>
      <c r="E1793" s="197" t="s">
        <v>28</v>
      </c>
      <c r="F1793" s="199">
        <v>29994.299999999996</v>
      </c>
      <c r="G1793" s="197">
        <f>'Drop downs XTRA'!$F1793*2</f>
        <v>59988.599999999991</v>
      </c>
      <c r="H1793" s="200">
        <v>42149</v>
      </c>
    </row>
    <row r="1794" spans="1:8">
      <c r="A1794" s="83" t="s">
        <v>735</v>
      </c>
      <c r="B1794" s="194" t="s">
        <v>738</v>
      </c>
      <c r="C1794" s="194" t="s">
        <v>731</v>
      </c>
      <c r="D1794" s="194" t="s">
        <v>732</v>
      </c>
      <c r="E1794" s="194" t="s">
        <v>28</v>
      </c>
      <c r="F1794" s="195">
        <v>8294.58</v>
      </c>
      <c r="G1794" s="194">
        <f>'Drop downs XTRA'!$F1794*2</f>
        <v>16589.16</v>
      </c>
      <c r="H1794" s="196">
        <v>42537</v>
      </c>
    </row>
    <row r="1795" spans="1:8">
      <c r="A1795" s="82" t="s">
        <v>741</v>
      </c>
      <c r="B1795" s="197" t="s">
        <v>738</v>
      </c>
      <c r="C1795" s="197" t="s">
        <v>734</v>
      </c>
      <c r="D1795" s="197" t="s">
        <v>491</v>
      </c>
      <c r="E1795" s="197" t="s">
        <v>28</v>
      </c>
      <c r="F1795" s="199">
        <v>14889.6</v>
      </c>
      <c r="G1795" s="197">
        <f>'Drop downs XTRA'!$F1795*2</f>
        <v>29779.200000000001</v>
      </c>
      <c r="H1795" s="200">
        <v>42003</v>
      </c>
    </row>
    <row r="1796" spans="1:8">
      <c r="A1796" s="83" t="s">
        <v>746</v>
      </c>
      <c r="B1796" s="194" t="s">
        <v>738</v>
      </c>
      <c r="C1796" s="194" t="s">
        <v>734</v>
      </c>
      <c r="D1796" s="194" t="s">
        <v>751</v>
      </c>
      <c r="E1796" s="194" t="s">
        <v>28</v>
      </c>
      <c r="F1796" s="195">
        <v>18044.544000000002</v>
      </c>
      <c r="G1796" s="194">
        <f>'Drop downs XTRA'!$F1796*2</f>
        <v>36089.088000000003</v>
      </c>
      <c r="H1796" s="196">
        <v>42245</v>
      </c>
    </row>
    <row r="1797" spans="1:8">
      <c r="A1797" s="82" t="s">
        <v>729</v>
      </c>
      <c r="B1797" s="197" t="s">
        <v>744</v>
      </c>
      <c r="C1797" s="197" t="s">
        <v>504</v>
      </c>
      <c r="D1797" s="197" t="s">
        <v>732</v>
      </c>
      <c r="E1797" s="197" t="s">
        <v>28</v>
      </c>
      <c r="F1797" s="199">
        <v>21751.099999999995</v>
      </c>
      <c r="G1797" s="197">
        <f>'Drop downs XTRA'!$F1797*2</f>
        <v>43502.19999999999</v>
      </c>
      <c r="H1797" s="200">
        <v>42238</v>
      </c>
    </row>
    <row r="1798" spans="1:8">
      <c r="A1798" s="83" t="s">
        <v>735</v>
      </c>
      <c r="B1798" s="194" t="s">
        <v>744</v>
      </c>
      <c r="C1798" s="194" t="s">
        <v>504</v>
      </c>
      <c r="D1798" s="194" t="s">
        <v>751</v>
      </c>
      <c r="E1798" s="194" t="s">
        <v>28</v>
      </c>
      <c r="F1798" s="195">
        <v>10382.580000000002</v>
      </c>
      <c r="G1798" s="194">
        <f>'Drop downs XTRA'!$F1798*2</f>
        <v>20765.160000000003</v>
      </c>
      <c r="H1798" s="196">
        <v>42946</v>
      </c>
    </row>
    <row r="1799" spans="1:8">
      <c r="A1799" s="82" t="s">
        <v>741</v>
      </c>
      <c r="B1799" s="197" t="s">
        <v>744</v>
      </c>
      <c r="C1799" s="197" t="s">
        <v>734</v>
      </c>
      <c r="D1799" s="197" t="s">
        <v>491</v>
      </c>
      <c r="E1799" s="197" t="s">
        <v>28</v>
      </c>
      <c r="F1799" s="199">
        <v>12673.079999999998</v>
      </c>
      <c r="G1799" s="197">
        <f>'Drop downs XTRA'!$F1799*2</f>
        <v>25346.159999999996</v>
      </c>
      <c r="H1799" s="200">
        <v>42385</v>
      </c>
    </row>
    <row r="1800" spans="1:8">
      <c r="A1800" s="83" t="s">
        <v>746</v>
      </c>
      <c r="B1800" s="194" t="s">
        <v>744</v>
      </c>
      <c r="C1800" s="194" t="s">
        <v>743</v>
      </c>
      <c r="D1800" s="194" t="s">
        <v>752</v>
      </c>
      <c r="E1800" s="194" t="s">
        <v>28</v>
      </c>
      <c r="F1800" s="195">
        <v>16708.608000000004</v>
      </c>
      <c r="G1800" s="194">
        <f>'Drop downs XTRA'!$F1800*2</f>
        <v>33417.216000000008</v>
      </c>
      <c r="H1800" s="196">
        <v>42862</v>
      </c>
    </row>
    <row r="1801" spans="1:8">
      <c r="A1801" s="82" t="s">
        <v>729</v>
      </c>
      <c r="B1801" s="197" t="s">
        <v>748</v>
      </c>
      <c r="C1801" s="197" t="s">
        <v>502</v>
      </c>
      <c r="D1801" s="197" t="s">
        <v>739</v>
      </c>
      <c r="E1801" s="197" t="s">
        <v>28</v>
      </c>
      <c r="F1801" s="199">
        <v>21751.099999999995</v>
      </c>
      <c r="G1801" s="197">
        <f>'Drop downs XTRA'!$F1801*2</f>
        <v>43502.19999999999</v>
      </c>
      <c r="H1801" s="200">
        <v>42304</v>
      </c>
    </row>
    <row r="1802" spans="1:8">
      <c r="A1802" s="83" t="s">
        <v>735</v>
      </c>
      <c r="B1802" s="194" t="s">
        <v>748</v>
      </c>
      <c r="C1802" s="194" t="s">
        <v>734</v>
      </c>
      <c r="D1802" s="194" t="s">
        <v>752</v>
      </c>
      <c r="E1802" s="194" t="s">
        <v>28</v>
      </c>
      <c r="F1802" s="195">
        <v>10241.640000000003</v>
      </c>
      <c r="G1802" s="194">
        <f>'Drop downs XTRA'!$F1802*2</f>
        <v>20483.280000000006</v>
      </c>
      <c r="H1802" s="196">
        <v>42050</v>
      </c>
    </row>
    <row r="1803" spans="1:8">
      <c r="A1803" s="82" t="s">
        <v>741</v>
      </c>
      <c r="B1803" s="197" t="s">
        <v>748</v>
      </c>
      <c r="C1803" s="197" t="s">
        <v>731</v>
      </c>
      <c r="D1803" s="197" t="s">
        <v>752</v>
      </c>
      <c r="E1803" s="197" t="s">
        <v>28</v>
      </c>
      <c r="F1803" s="199">
        <v>14754.24</v>
      </c>
      <c r="G1803" s="197">
        <f>'Drop downs XTRA'!$F1803*2</f>
        <v>29508.48</v>
      </c>
      <c r="H1803" s="200">
        <v>42810</v>
      </c>
    </row>
    <row r="1804" spans="1:8">
      <c r="A1804" s="83" t="s">
        <v>746</v>
      </c>
      <c r="B1804" s="194" t="s">
        <v>748</v>
      </c>
      <c r="C1804" s="194" t="s">
        <v>743</v>
      </c>
      <c r="D1804" s="194" t="s">
        <v>752</v>
      </c>
      <c r="E1804" s="194" t="s">
        <v>28</v>
      </c>
      <c r="F1804" s="195">
        <v>18797.184000000001</v>
      </c>
      <c r="G1804" s="194">
        <f>'Drop downs XTRA'!$F1804*2</f>
        <v>37594.368000000002</v>
      </c>
      <c r="H1804" s="196">
        <v>42661</v>
      </c>
    </row>
    <row r="1805" spans="1:8">
      <c r="A1805" s="82" t="s">
        <v>729</v>
      </c>
      <c r="B1805" s="197" t="s">
        <v>738</v>
      </c>
      <c r="C1805" s="197" t="s">
        <v>750</v>
      </c>
      <c r="D1805" s="197" t="s">
        <v>752</v>
      </c>
      <c r="E1805" s="197" t="s">
        <v>28</v>
      </c>
      <c r="F1805" s="199">
        <v>29849.4</v>
      </c>
      <c r="G1805" s="197">
        <f>'Drop downs XTRA'!$F1805*2</f>
        <v>59698.8</v>
      </c>
      <c r="H1805" s="200">
        <v>42277</v>
      </c>
    </row>
    <row r="1806" spans="1:8">
      <c r="A1806" s="83" t="s">
        <v>735</v>
      </c>
      <c r="B1806" s="194" t="s">
        <v>738</v>
      </c>
      <c r="C1806" s="194" t="s">
        <v>504</v>
      </c>
      <c r="D1806" s="194" t="s">
        <v>752</v>
      </c>
      <c r="E1806" s="194" t="s">
        <v>28</v>
      </c>
      <c r="F1806" s="195">
        <v>10805.399999999998</v>
      </c>
      <c r="G1806" s="194">
        <f>'Drop downs XTRA'!$F1806*2</f>
        <v>21610.799999999996</v>
      </c>
      <c r="H1806" s="196">
        <v>42290</v>
      </c>
    </row>
    <row r="1807" spans="1:8">
      <c r="A1807" s="82" t="s">
        <v>741</v>
      </c>
      <c r="B1807" s="197" t="s">
        <v>738</v>
      </c>
      <c r="C1807" s="197" t="s">
        <v>743</v>
      </c>
      <c r="D1807" s="197" t="s">
        <v>751</v>
      </c>
      <c r="E1807" s="197" t="s">
        <v>28</v>
      </c>
      <c r="F1807" s="199">
        <v>14618.88</v>
      </c>
      <c r="G1807" s="197">
        <f>'Drop downs XTRA'!$F1807*2</f>
        <v>29237.759999999998</v>
      </c>
      <c r="H1807" s="200">
        <v>42176</v>
      </c>
    </row>
    <row r="1808" spans="1:8">
      <c r="A1808" s="83" t="s">
        <v>746</v>
      </c>
      <c r="B1808" s="194" t="s">
        <v>738</v>
      </c>
      <c r="C1808" s="194" t="s">
        <v>743</v>
      </c>
      <c r="D1808" s="194" t="s">
        <v>732</v>
      </c>
      <c r="E1808" s="194" t="s">
        <v>28</v>
      </c>
      <c r="F1808" s="195">
        <v>18307.968000000001</v>
      </c>
      <c r="G1808" s="194">
        <f>'Drop downs XTRA'!$F1808*2</f>
        <v>36615.936000000002</v>
      </c>
      <c r="H1808" s="196">
        <v>42533</v>
      </c>
    </row>
    <row r="1809" spans="1:8">
      <c r="A1809" s="82" t="s">
        <v>756</v>
      </c>
      <c r="B1809" s="197" t="s">
        <v>730</v>
      </c>
      <c r="C1809" s="197" t="s">
        <v>504</v>
      </c>
      <c r="D1809" s="197" t="s">
        <v>491</v>
      </c>
      <c r="E1809" s="197" t="s">
        <v>740</v>
      </c>
      <c r="F1809" s="199">
        <v>-13804.83</v>
      </c>
      <c r="G1809" s="197">
        <f>'Drop downs XTRA'!$F1809*2</f>
        <v>-27609.66</v>
      </c>
      <c r="H1809" s="200">
        <v>42502</v>
      </c>
    </row>
    <row r="1810" spans="1:8">
      <c r="A1810" s="83" t="s">
        <v>757</v>
      </c>
      <c r="B1810" s="194" t="s">
        <v>730</v>
      </c>
      <c r="C1810" s="194" t="s">
        <v>734</v>
      </c>
      <c r="D1810" s="194" t="s">
        <v>491</v>
      </c>
      <c r="E1810" s="194" t="s">
        <v>740</v>
      </c>
      <c r="F1810" s="195">
        <v>-3234.75</v>
      </c>
      <c r="G1810" s="194">
        <f>'Drop downs XTRA'!$F1810*2</f>
        <v>-6469.5</v>
      </c>
      <c r="H1810" s="196">
        <v>42081</v>
      </c>
    </row>
    <row r="1811" spans="1:8">
      <c r="A1811" s="82" t="s">
        <v>758</v>
      </c>
      <c r="B1811" s="197" t="s">
        <v>730</v>
      </c>
      <c r="C1811" s="197" t="s">
        <v>750</v>
      </c>
      <c r="D1811" s="197" t="s">
        <v>491</v>
      </c>
      <c r="E1811" s="197" t="s">
        <v>740</v>
      </c>
      <c r="F1811" s="199">
        <v>-5596.8</v>
      </c>
      <c r="G1811" s="197">
        <f>'Drop downs XTRA'!$F1811*2</f>
        <v>-11193.6</v>
      </c>
      <c r="H1811" s="200">
        <v>42349</v>
      </c>
    </row>
    <row r="1812" spans="1:8">
      <c r="A1812" s="83" t="s">
        <v>759</v>
      </c>
      <c r="B1812" s="194" t="s">
        <v>730</v>
      </c>
      <c r="C1812" s="194" t="s">
        <v>743</v>
      </c>
      <c r="D1812" s="194" t="s">
        <v>751</v>
      </c>
      <c r="E1812" s="194" t="s">
        <v>740</v>
      </c>
      <c r="F1812" s="195">
        <v>-4910.0800000000008</v>
      </c>
      <c r="G1812" s="194">
        <f>'Drop downs XTRA'!$F1812*2</f>
        <v>-9820.1600000000017</v>
      </c>
      <c r="H1812" s="196">
        <v>42288</v>
      </c>
    </row>
    <row r="1813" spans="1:8">
      <c r="A1813" s="82" t="s">
        <v>756</v>
      </c>
      <c r="B1813" s="197" t="s">
        <v>738</v>
      </c>
      <c r="C1813" s="197" t="s">
        <v>743</v>
      </c>
      <c r="D1813" s="197" t="s">
        <v>751</v>
      </c>
      <c r="E1813" s="197" t="s">
        <v>740</v>
      </c>
      <c r="F1813" s="199">
        <v>-10010.91</v>
      </c>
      <c r="G1813" s="197">
        <f>'Drop downs XTRA'!$F1813*2</f>
        <v>-20021.82</v>
      </c>
      <c r="H1813" s="200">
        <v>42464</v>
      </c>
    </row>
    <row r="1814" spans="1:8">
      <c r="A1814" s="83" t="s">
        <v>757</v>
      </c>
      <c r="B1814" s="194" t="s">
        <v>738</v>
      </c>
      <c r="C1814" s="194" t="s">
        <v>750</v>
      </c>
      <c r="D1814" s="194" t="s">
        <v>732</v>
      </c>
      <c r="E1814" s="194" t="s">
        <v>740</v>
      </c>
      <c r="F1814" s="195">
        <v>-3773.8749999999995</v>
      </c>
      <c r="G1814" s="194">
        <f>'Drop downs XTRA'!$F1814*2</f>
        <v>-7547.7499999999991</v>
      </c>
      <c r="H1814" s="196">
        <v>42506</v>
      </c>
    </row>
    <row r="1815" spans="1:8">
      <c r="A1815" s="82" t="s">
        <v>758</v>
      </c>
      <c r="B1815" s="197" t="s">
        <v>738</v>
      </c>
      <c r="C1815" s="197" t="s">
        <v>731</v>
      </c>
      <c r="D1815" s="197" t="s">
        <v>494</v>
      </c>
      <c r="E1815" s="197" t="s">
        <v>740</v>
      </c>
      <c r="F1815" s="199">
        <v>-5596.8</v>
      </c>
      <c r="G1815" s="197">
        <f>'Drop downs XTRA'!$F1815*2</f>
        <v>-11193.6</v>
      </c>
      <c r="H1815" s="200">
        <v>42799</v>
      </c>
    </row>
    <row r="1816" spans="1:8">
      <c r="A1816" s="83" t="s">
        <v>759</v>
      </c>
      <c r="B1816" s="194" t="s">
        <v>738</v>
      </c>
      <c r="C1816" s="194" t="s">
        <v>743</v>
      </c>
      <c r="D1816" s="194" t="s">
        <v>751</v>
      </c>
      <c r="E1816" s="194" t="s">
        <v>740</v>
      </c>
      <c r="F1816" s="195">
        <v>-4296.32</v>
      </c>
      <c r="G1816" s="194">
        <f>'Drop downs XTRA'!$F1816*2</f>
        <v>-8592.64</v>
      </c>
      <c r="H1816" s="196">
        <v>42350</v>
      </c>
    </row>
    <row r="1817" spans="1:8">
      <c r="A1817" s="82" t="s">
        <v>756</v>
      </c>
      <c r="B1817" s="197" t="s">
        <v>748</v>
      </c>
      <c r="C1817" s="197" t="s">
        <v>743</v>
      </c>
      <c r="D1817" s="197" t="s">
        <v>739</v>
      </c>
      <c r="E1817" s="197" t="s">
        <v>740</v>
      </c>
      <c r="F1817" s="199">
        <v>-10685.220000000001</v>
      </c>
      <c r="G1817" s="197">
        <f>'Drop downs XTRA'!$F1817*2</f>
        <v>-21370.440000000002</v>
      </c>
      <c r="H1817" s="200">
        <v>42809</v>
      </c>
    </row>
    <row r="1818" spans="1:8">
      <c r="A1818" s="83" t="s">
        <v>757</v>
      </c>
      <c r="B1818" s="194" t="s">
        <v>748</v>
      </c>
      <c r="C1818" s="194" t="s">
        <v>734</v>
      </c>
      <c r="D1818" s="194" t="s">
        <v>752</v>
      </c>
      <c r="E1818" s="194" t="s">
        <v>740</v>
      </c>
      <c r="F1818" s="195">
        <v>-3106.5</v>
      </c>
      <c r="G1818" s="194">
        <f>'Drop downs XTRA'!$F1818*2</f>
        <v>-6213</v>
      </c>
      <c r="H1818" s="196">
        <v>42047</v>
      </c>
    </row>
    <row r="1819" spans="1:8">
      <c r="A1819" s="82" t="s">
        <v>758</v>
      </c>
      <c r="B1819" s="197" t="s">
        <v>748</v>
      </c>
      <c r="C1819" s="197" t="s">
        <v>504</v>
      </c>
      <c r="D1819" s="197" t="s">
        <v>494</v>
      </c>
      <c r="E1819" s="197" t="s">
        <v>740</v>
      </c>
      <c r="F1819" s="199">
        <v>-5393.2800000000007</v>
      </c>
      <c r="G1819" s="197">
        <f>'Drop downs XTRA'!$F1819*2</f>
        <v>-10786.560000000001</v>
      </c>
      <c r="H1819" s="200">
        <v>42838</v>
      </c>
    </row>
    <row r="1820" spans="1:8">
      <c r="A1820" s="83" t="s">
        <v>759</v>
      </c>
      <c r="B1820" s="194" t="s">
        <v>748</v>
      </c>
      <c r="C1820" s="194" t="s">
        <v>731</v>
      </c>
      <c r="D1820" s="194" t="s">
        <v>739</v>
      </c>
      <c r="E1820" s="194" t="s">
        <v>740</v>
      </c>
      <c r="F1820" s="195">
        <v>-4981.760000000002</v>
      </c>
      <c r="G1820" s="194">
        <f>'Drop downs XTRA'!$F1820*2</f>
        <v>-9963.5200000000041</v>
      </c>
      <c r="H1820" s="196">
        <v>42930</v>
      </c>
    </row>
    <row r="1821" spans="1:8">
      <c r="A1821" s="82" t="s">
        <v>756</v>
      </c>
      <c r="B1821" s="197" t="s">
        <v>744</v>
      </c>
      <c r="C1821" s="197" t="s">
        <v>731</v>
      </c>
      <c r="D1821" s="197" t="s">
        <v>752</v>
      </c>
      <c r="E1821" s="197" t="s">
        <v>740</v>
      </c>
      <c r="F1821" s="199">
        <v>-10840.83</v>
      </c>
      <c r="G1821" s="197">
        <f>'Drop downs XTRA'!$F1821*2</f>
        <v>-21681.66</v>
      </c>
      <c r="H1821" s="200">
        <v>42826</v>
      </c>
    </row>
    <row r="1822" spans="1:8">
      <c r="A1822" s="83" t="s">
        <v>757</v>
      </c>
      <c r="B1822" s="194" t="s">
        <v>744</v>
      </c>
      <c r="C1822" s="194" t="s">
        <v>502</v>
      </c>
      <c r="D1822" s="194" t="s">
        <v>732</v>
      </c>
      <c r="E1822" s="194" t="s">
        <v>740</v>
      </c>
      <c r="F1822" s="195">
        <v>-4370</v>
      </c>
      <c r="G1822" s="194">
        <f>'Drop downs XTRA'!$F1822*2</f>
        <v>-8740</v>
      </c>
      <c r="H1822" s="196">
        <v>42227</v>
      </c>
    </row>
    <row r="1823" spans="1:8">
      <c r="A1823" s="82" t="s">
        <v>758</v>
      </c>
      <c r="B1823" s="197" t="s">
        <v>744</v>
      </c>
      <c r="C1823" s="197" t="s">
        <v>743</v>
      </c>
      <c r="D1823" s="197" t="s">
        <v>732</v>
      </c>
      <c r="E1823" s="197" t="s">
        <v>740</v>
      </c>
      <c r="F1823" s="199">
        <v>-6470.24</v>
      </c>
      <c r="G1823" s="197">
        <f>'Drop downs XTRA'!$F1823*2</f>
        <v>-12940.48</v>
      </c>
      <c r="H1823" s="200">
        <v>42639</v>
      </c>
    </row>
    <row r="1824" spans="1:8">
      <c r="A1824" s="83" t="s">
        <v>759</v>
      </c>
      <c r="B1824" s="194" t="s">
        <v>744</v>
      </c>
      <c r="C1824" s="194" t="s">
        <v>731</v>
      </c>
      <c r="D1824" s="194" t="s">
        <v>752</v>
      </c>
      <c r="E1824" s="194" t="s">
        <v>740</v>
      </c>
      <c r="F1824" s="195">
        <v>-3790.0800000000008</v>
      </c>
      <c r="G1824" s="194">
        <f>'Drop downs XTRA'!$F1824*2</f>
        <v>-7580.1600000000017</v>
      </c>
      <c r="H1824" s="196">
        <v>42426</v>
      </c>
    </row>
    <row r="1825" spans="1:8">
      <c r="A1825" s="82" t="s">
        <v>756</v>
      </c>
      <c r="B1825" s="197" t="s">
        <v>738</v>
      </c>
      <c r="C1825" s="197" t="s">
        <v>504</v>
      </c>
      <c r="D1825" s="197" t="s">
        <v>494</v>
      </c>
      <c r="E1825" s="197" t="s">
        <v>740</v>
      </c>
      <c r="F1825" s="199">
        <v>-9158.76</v>
      </c>
      <c r="G1825" s="197">
        <f>'Drop downs XTRA'!$F1825*2</f>
        <v>-18317.52</v>
      </c>
      <c r="H1825" s="200">
        <v>42542</v>
      </c>
    </row>
    <row r="1826" spans="1:8">
      <c r="A1826" s="83" t="s">
        <v>757</v>
      </c>
      <c r="B1826" s="194" t="s">
        <v>738</v>
      </c>
      <c r="C1826" s="194" t="s">
        <v>502</v>
      </c>
      <c r="D1826" s="194" t="s">
        <v>491</v>
      </c>
      <c r="E1826" s="194" t="s">
        <v>740</v>
      </c>
      <c r="F1826" s="195">
        <v>-4313</v>
      </c>
      <c r="G1826" s="194">
        <f>'Drop downs XTRA'!$F1826*2</f>
        <v>-8626</v>
      </c>
      <c r="H1826" s="196">
        <v>42905</v>
      </c>
    </row>
    <row r="1827" spans="1:8">
      <c r="A1827" s="82" t="s">
        <v>758</v>
      </c>
      <c r="B1827" s="197" t="s">
        <v>738</v>
      </c>
      <c r="C1827" s="197" t="s">
        <v>743</v>
      </c>
      <c r="D1827" s="197" t="s">
        <v>739</v>
      </c>
      <c r="E1827" s="197" t="s">
        <v>740</v>
      </c>
      <c r="F1827" s="199">
        <v>-6529.5999999999995</v>
      </c>
      <c r="G1827" s="197">
        <f>'Drop downs XTRA'!$F1827*2</f>
        <v>-13059.199999999999</v>
      </c>
      <c r="H1827" s="200">
        <v>42586</v>
      </c>
    </row>
    <row r="1828" spans="1:8">
      <c r="A1828" s="83" t="s">
        <v>759</v>
      </c>
      <c r="B1828" s="194" t="s">
        <v>738</v>
      </c>
      <c r="C1828" s="194" t="s">
        <v>750</v>
      </c>
      <c r="D1828" s="194" t="s">
        <v>491</v>
      </c>
      <c r="E1828" s="194" t="s">
        <v>740</v>
      </c>
      <c r="F1828" s="195">
        <v>-3480.96</v>
      </c>
      <c r="G1828" s="194">
        <f>'Drop downs XTRA'!$F1828*2</f>
        <v>-6961.92</v>
      </c>
      <c r="H1828" s="196">
        <v>42844</v>
      </c>
    </row>
    <row r="1829" spans="1:8">
      <c r="A1829" s="82" t="s">
        <v>760</v>
      </c>
      <c r="B1829" s="197" t="s">
        <v>738</v>
      </c>
      <c r="C1829" s="197" t="s">
        <v>753</v>
      </c>
      <c r="D1829" s="197" t="s">
        <v>753</v>
      </c>
      <c r="E1829" s="197" t="s">
        <v>745</v>
      </c>
      <c r="F1829" s="199">
        <v>-7477.8000000000011</v>
      </c>
      <c r="G1829" s="197">
        <f>'Drop downs XTRA'!$F1829*2</f>
        <v>-14955.600000000002</v>
      </c>
      <c r="H1829" s="200">
        <v>42637</v>
      </c>
    </row>
    <row r="1830" spans="1:8">
      <c r="A1830" s="83" t="s">
        <v>39</v>
      </c>
      <c r="B1830" s="194" t="s">
        <v>738</v>
      </c>
      <c r="C1830" s="194" t="s">
        <v>753</v>
      </c>
      <c r="D1830" s="194" t="s">
        <v>753</v>
      </c>
      <c r="E1830" s="194" t="s">
        <v>745</v>
      </c>
      <c r="F1830" s="195">
        <v>-5225.8500000000013</v>
      </c>
      <c r="G1830" s="194">
        <f>'Drop downs XTRA'!$F1830*2</f>
        <v>-10451.700000000003</v>
      </c>
      <c r="H1830" s="196">
        <v>42628</v>
      </c>
    </row>
    <row r="1831" spans="1:8">
      <c r="A1831" s="82" t="s">
        <v>761</v>
      </c>
      <c r="B1831" s="197" t="s">
        <v>738</v>
      </c>
      <c r="C1831" s="197" t="s">
        <v>753</v>
      </c>
      <c r="D1831" s="197" t="s">
        <v>753</v>
      </c>
      <c r="E1831" s="197" t="s">
        <v>745</v>
      </c>
      <c r="F1831" s="199">
        <v>-1368.0000000000002</v>
      </c>
      <c r="G1831" s="197">
        <f>'Drop downs XTRA'!$F1831*2</f>
        <v>-2736.0000000000005</v>
      </c>
      <c r="H1831" s="200">
        <v>42941</v>
      </c>
    </row>
    <row r="1832" spans="1:8">
      <c r="A1832" s="83" t="s">
        <v>309</v>
      </c>
      <c r="B1832" s="194" t="s">
        <v>738</v>
      </c>
      <c r="C1832" s="194" t="s">
        <v>753</v>
      </c>
      <c r="D1832" s="194" t="s">
        <v>753</v>
      </c>
      <c r="E1832" s="194" t="s">
        <v>745</v>
      </c>
      <c r="F1832" s="195">
        <v>-1653.5399999999997</v>
      </c>
      <c r="G1832" s="194">
        <f>'Drop downs XTRA'!$F1832*2</f>
        <v>-3307.0799999999995</v>
      </c>
      <c r="H1832" s="196">
        <v>42557</v>
      </c>
    </row>
    <row r="1833" spans="1:8">
      <c r="A1833" s="82" t="s">
        <v>601</v>
      </c>
      <c r="B1833" s="197" t="s">
        <v>738</v>
      </c>
      <c r="C1833" s="197" t="s">
        <v>753</v>
      </c>
      <c r="D1833" s="197" t="s">
        <v>753</v>
      </c>
      <c r="E1833" s="197" t="s">
        <v>745</v>
      </c>
      <c r="F1833" s="199">
        <v>-2043</v>
      </c>
      <c r="G1833" s="197">
        <f>'Drop downs XTRA'!$F1833*2</f>
        <v>-4086</v>
      </c>
      <c r="H1833" s="200">
        <v>42557</v>
      </c>
    </row>
    <row r="1834" spans="1:8">
      <c r="A1834" s="83" t="s">
        <v>762</v>
      </c>
      <c r="B1834" s="194" t="s">
        <v>738</v>
      </c>
      <c r="C1834" s="194" t="s">
        <v>753</v>
      </c>
      <c r="D1834" s="194" t="s">
        <v>753</v>
      </c>
      <c r="E1834" s="194" t="s">
        <v>745</v>
      </c>
      <c r="F1834" s="195">
        <v>-1680</v>
      </c>
      <c r="G1834" s="194">
        <f>'Drop downs XTRA'!$F1834*2</f>
        <v>-3360</v>
      </c>
      <c r="H1834" s="196">
        <v>42178</v>
      </c>
    </row>
    <row r="1835" spans="1:8">
      <c r="A1835" s="82" t="s">
        <v>763</v>
      </c>
      <c r="B1835" s="197" t="s">
        <v>738</v>
      </c>
      <c r="C1835" s="197" t="s">
        <v>753</v>
      </c>
      <c r="D1835" s="197" t="s">
        <v>753</v>
      </c>
      <c r="E1835" s="197" t="s">
        <v>745</v>
      </c>
      <c r="F1835" s="199">
        <v>-3009.6000000000004</v>
      </c>
      <c r="G1835" s="197">
        <f>'Drop downs XTRA'!$F1835*2</f>
        <v>-6019.2000000000007</v>
      </c>
      <c r="H1835" s="200">
        <v>42037</v>
      </c>
    </row>
    <row r="1836" spans="1:8">
      <c r="A1836" s="83" t="s">
        <v>764</v>
      </c>
      <c r="B1836" s="194" t="s">
        <v>738</v>
      </c>
      <c r="C1836" s="194" t="s">
        <v>753</v>
      </c>
      <c r="D1836" s="194" t="s">
        <v>753</v>
      </c>
      <c r="E1836" s="194" t="s">
        <v>745</v>
      </c>
      <c r="F1836" s="195">
        <v>-1617.5160000000001</v>
      </c>
      <c r="G1836" s="194">
        <f>'Drop downs XTRA'!$F1836*2</f>
        <v>-3235.0320000000002</v>
      </c>
      <c r="H1836" s="196">
        <v>42568</v>
      </c>
    </row>
    <row r="1837" spans="1:8">
      <c r="A1837" s="82" t="s">
        <v>533</v>
      </c>
      <c r="B1837" s="197" t="s">
        <v>738</v>
      </c>
      <c r="C1837" s="197" t="s">
        <v>753</v>
      </c>
      <c r="D1837" s="197" t="s">
        <v>753</v>
      </c>
      <c r="E1837" s="197" t="s">
        <v>745</v>
      </c>
      <c r="F1837" s="199">
        <v>-3088</v>
      </c>
      <c r="G1837" s="197">
        <f>'Drop downs XTRA'!$F1837*2</f>
        <v>-6176</v>
      </c>
      <c r="H1837" s="200">
        <v>42937</v>
      </c>
    </row>
    <row r="1838" spans="1:8">
      <c r="A1838" s="83" t="s">
        <v>760</v>
      </c>
      <c r="B1838" s="194" t="s">
        <v>730</v>
      </c>
      <c r="C1838" s="194" t="s">
        <v>753</v>
      </c>
      <c r="D1838" s="194" t="s">
        <v>753</v>
      </c>
      <c r="E1838" s="194" t="s">
        <v>745</v>
      </c>
      <c r="F1838" s="195">
        <v>-9341.2000000000025</v>
      </c>
      <c r="G1838" s="194">
        <f>'Drop downs XTRA'!$F1838*2</f>
        <v>-18682.400000000005</v>
      </c>
      <c r="H1838" s="196">
        <v>42205</v>
      </c>
    </row>
    <row r="1839" spans="1:8">
      <c r="A1839" s="82" t="s">
        <v>39</v>
      </c>
      <c r="B1839" s="197" t="s">
        <v>730</v>
      </c>
      <c r="C1839" s="197" t="s">
        <v>753</v>
      </c>
      <c r="D1839" s="197" t="s">
        <v>753</v>
      </c>
      <c r="E1839" s="197" t="s">
        <v>745</v>
      </c>
      <c r="F1839" s="199">
        <v>-4645.2000000000007</v>
      </c>
      <c r="G1839" s="197">
        <f>'Drop downs XTRA'!$F1839*2</f>
        <v>-9290.4000000000015</v>
      </c>
      <c r="H1839" s="200">
        <v>42547</v>
      </c>
    </row>
    <row r="1840" spans="1:8">
      <c r="A1840" s="83" t="s">
        <v>761</v>
      </c>
      <c r="B1840" s="194" t="s">
        <v>730</v>
      </c>
      <c r="C1840" s="194" t="s">
        <v>753</v>
      </c>
      <c r="D1840" s="194" t="s">
        <v>753</v>
      </c>
      <c r="E1840" s="194" t="s">
        <v>745</v>
      </c>
      <c r="F1840" s="195">
        <v>-1032</v>
      </c>
      <c r="G1840" s="194">
        <f>'Drop downs XTRA'!$F1840*2</f>
        <v>-2064</v>
      </c>
      <c r="H1840" s="196">
        <v>42592</v>
      </c>
    </row>
    <row r="1841" spans="1:8">
      <c r="A1841" s="82" t="s">
        <v>309</v>
      </c>
      <c r="B1841" s="197" t="s">
        <v>730</v>
      </c>
      <c r="C1841" s="197" t="s">
        <v>753</v>
      </c>
      <c r="D1841" s="197" t="s">
        <v>753</v>
      </c>
      <c r="E1841" s="197" t="s">
        <v>745</v>
      </c>
      <c r="F1841" s="199">
        <v>-2025.54</v>
      </c>
      <c r="G1841" s="197">
        <f>'Drop downs XTRA'!$F1841*2</f>
        <v>-4051.08</v>
      </c>
      <c r="H1841" s="200">
        <v>42477</v>
      </c>
    </row>
    <row r="1842" spans="1:8">
      <c r="A1842" s="83" t="s">
        <v>601</v>
      </c>
      <c r="B1842" s="194" t="s">
        <v>730</v>
      </c>
      <c r="C1842" s="194" t="s">
        <v>753</v>
      </c>
      <c r="D1842" s="194" t="s">
        <v>753</v>
      </c>
      <c r="E1842" s="194" t="s">
        <v>745</v>
      </c>
      <c r="F1842" s="195">
        <v>-2207.2500000000005</v>
      </c>
      <c r="G1842" s="194">
        <f>'Drop downs XTRA'!$F1842*2</f>
        <v>-4414.5000000000009</v>
      </c>
      <c r="H1842" s="196">
        <v>42883</v>
      </c>
    </row>
    <row r="1843" spans="1:8">
      <c r="A1843" s="82" t="s">
        <v>762</v>
      </c>
      <c r="B1843" s="197" t="s">
        <v>730</v>
      </c>
      <c r="C1843" s="197" t="s">
        <v>753</v>
      </c>
      <c r="D1843" s="197" t="s">
        <v>753</v>
      </c>
      <c r="E1843" s="197" t="s">
        <v>745</v>
      </c>
      <c r="F1843" s="199">
        <v>-1204</v>
      </c>
      <c r="G1843" s="197">
        <f>'Drop downs XTRA'!$F1843*2</f>
        <v>-2408</v>
      </c>
      <c r="H1843" s="200">
        <v>42505</v>
      </c>
    </row>
    <row r="1844" spans="1:8">
      <c r="A1844" s="83" t="s">
        <v>763</v>
      </c>
      <c r="B1844" s="194" t="s">
        <v>730</v>
      </c>
      <c r="C1844" s="194" t="s">
        <v>753</v>
      </c>
      <c r="D1844" s="194" t="s">
        <v>753</v>
      </c>
      <c r="E1844" s="194" t="s">
        <v>745</v>
      </c>
      <c r="F1844" s="195">
        <v>-3024</v>
      </c>
      <c r="G1844" s="194">
        <f>'Drop downs XTRA'!$F1844*2</f>
        <v>-6048</v>
      </c>
      <c r="H1844" s="196">
        <v>42800</v>
      </c>
    </row>
    <row r="1845" spans="1:8">
      <c r="A1845" s="82" t="s">
        <v>764</v>
      </c>
      <c r="B1845" s="197" t="s">
        <v>730</v>
      </c>
      <c r="C1845" s="197" t="s">
        <v>753</v>
      </c>
      <c r="D1845" s="197" t="s">
        <v>753</v>
      </c>
      <c r="E1845" s="197" t="s">
        <v>745</v>
      </c>
      <c r="F1845" s="199">
        <v>-2023.2719999999999</v>
      </c>
      <c r="G1845" s="197">
        <f>'Drop downs XTRA'!$F1845*2</f>
        <v>-4046.5439999999999</v>
      </c>
      <c r="H1845" s="200">
        <v>42658</v>
      </c>
    </row>
    <row r="1846" spans="1:8">
      <c r="A1846" s="83" t="s">
        <v>533</v>
      </c>
      <c r="B1846" s="194" t="s">
        <v>730</v>
      </c>
      <c r="C1846" s="194" t="s">
        <v>753</v>
      </c>
      <c r="D1846" s="194" t="s">
        <v>753</v>
      </c>
      <c r="E1846" s="194" t="s">
        <v>745</v>
      </c>
      <c r="F1846" s="195">
        <v>-3726</v>
      </c>
      <c r="G1846" s="194">
        <f>'Drop downs XTRA'!$F1846*2</f>
        <v>-7452</v>
      </c>
      <c r="H1846" s="196">
        <v>42282</v>
      </c>
    </row>
    <row r="1847" spans="1:8">
      <c r="A1847" s="82" t="s">
        <v>760</v>
      </c>
      <c r="B1847" s="197" t="s">
        <v>738</v>
      </c>
      <c r="C1847" s="197" t="s">
        <v>753</v>
      </c>
      <c r="D1847" s="197" t="s">
        <v>753</v>
      </c>
      <c r="E1847" s="197" t="s">
        <v>745</v>
      </c>
      <c r="F1847" s="199">
        <v>-11216.700000000003</v>
      </c>
      <c r="G1847" s="197">
        <f>'Drop downs XTRA'!$F1847*2</f>
        <v>-22433.400000000005</v>
      </c>
      <c r="H1847" s="200">
        <v>42124</v>
      </c>
    </row>
    <row r="1848" spans="1:8">
      <c r="A1848" s="83" t="s">
        <v>39</v>
      </c>
      <c r="B1848" s="194" t="s">
        <v>738</v>
      </c>
      <c r="C1848" s="194" t="s">
        <v>753</v>
      </c>
      <c r="D1848" s="194" t="s">
        <v>753</v>
      </c>
      <c r="E1848" s="194" t="s">
        <v>745</v>
      </c>
      <c r="F1848" s="195">
        <v>-5225.8500000000013</v>
      </c>
      <c r="G1848" s="194">
        <f>'Drop downs XTRA'!$F1848*2</f>
        <v>-10451.700000000003</v>
      </c>
      <c r="H1848" s="196">
        <v>42732</v>
      </c>
    </row>
    <row r="1849" spans="1:8">
      <c r="A1849" s="82" t="s">
        <v>761</v>
      </c>
      <c r="B1849" s="197" t="s">
        <v>738</v>
      </c>
      <c r="C1849" s="197" t="s">
        <v>753</v>
      </c>
      <c r="D1849" s="197" t="s">
        <v>753</v>
      </c>
      <c r="E1849" s="197" t="s">
        <v>745</v>
      </c>
      <c r="F1849" s="199">
        <v>-1416</v>
      </c>
      <c r="G1849" s="197">
        <f>'Drop downs XTRA'!$F1849*2</f>
        <v>-2832</v>
      </c>
      <c r="H1849" s="200">
        <v>42629</v>
      </c>
    </row>
    <row r="1850" spans="1:8">
      <c r="A1850" s="83" t="s">
        <v>309</v>
      </c>
      <c r="B1850" s="194" t="s">
        <v>738</v>
      </c>
      <c r="C1850" s="194" t="s">
        <v>753</v>
      </c>
      <c r="D1850" s="194" t="s">
        <v>753</v>
      </c>
      <c r="E1850" s="194" t="s">
        <v>745</v>
      </c>
      <c r="F1850" s="195">
        <v>-1889.76</v>
      </c>
      <c r="G1850" s="194">
        <f>'Drop downs XTRA'!$F1850*2</f>
        <v>-3779.52</v>
      </c>
      <c r="H1850" s="196">
        <v>42824</v>
      </c>
    </row>
    <row r="1851" spans="1:8">
      <c r="A1851" s="82" t="s">
        <v>601</v>
      </c>
      <c r="B1851" s="197" t="s">
        <v>738</v>
      </c>
      <c r="C1851" s="197" t="s">
        <v>753</v>
      </c>
      <c r="D1851" s="197" t="s">
        <v>753</v>
      </c>
      <c r="E1851" s="197" t="s">
        <v>745</v>
      </c>
      <c r="F1851" s="199">
        <v>-2069.9999999999995</v>
      </c>
      <c r="G1851" s="197">
        <f>'Drop downs XTRA'!$F1851*2</f>
        <v>-4139.9999999999991</v>
      </c>
      <c r="H1851" s="200">
        <v>42911</v>
      </c>
    </row>
    <row r="1852" spans="1:8">
      <c r="A1852" s="83" t="s">
        <v>762</v>
      </c>
      <c r="B1852" s="194" t="s">
        <v>738</v>
      </c>
      <c r="C1852" s="194" t="s">
        <v>753</v>
      </c>
      <c r="D1852" s="194" t="s">
        <v>753</v>
      </c>
      <c r="E1852" s="194" t="s">
        <v>745</v>
      </c>
      <c r="F1852" s="195">
        <v>-1204</v>
      </c>
      <c r="G1852" s="194">
        <f>'Drop downs XTRA'!$F1852*2</f>
        <v>-2408</v>
      </c>
      <c r="H1852" s="196">
        <v>42661</v>
      </c>
    </row>
    <row r="1853" spans="1:8">
      <c r="A1853" s="82" t="s">
        <v>763</v>
      </c>
      <c r="B1853" s="197" t="s">
        <v>738</v>
      </c>
      <c r="C1853" s="197" t="s">
        <v>753</v>
      </c>
      <c r="D1853" s="197" t="s">
        <v>753</v>
      </c>
      <c r="E1853" s="197" t="s">
        <v>745</v>
      </c>
      <c r="F1853" s="199">
        <v>-2431.7999999999997</v>
      </c>
      <c r="G1853" s="197">
        <f>'Drop downs XTRA'!$F1853*2</f>
        <v>-4863.5999999999995</v>
      </c>
      <c r="H1853" s="200">
        <v>42044</v>
      </c>
    </row>
    <row r="1854" spans="1:8">
      <c r="A1854" s="83" t="s">
        <v>764</v>
      </c>
      <c r="B1854" s="194" t="s">
        <v>738</v>
      </c>
      <c r="C1854" s="194" t="s">
        <v>753</v>
      </c>
      <c r="D1854" s="194" t="s">
        <v>753</v>
      </c>
      <c r="E1854" s="194" t="s">
        <v>745</v>
      </c>
      <c r="F1854" s="195">
        <v>-2116.9079999999999</v>
      </c>
      <c r="G1854" s="194">
        <f>'Drop downs XTRA'!$F1854*2</f>
        <v>-4233.8159999999998</v>
      </c>
      <c r="H1854" s="196">
        <v>42574</v>
      </c>
    </row>
    <row r="1855" spans="1:8">
      <c r="A1855" s="82" t="s">
        <v>533</v>
      </c>
      <c r="B1855" s="197" t="s">
        <v>738</v>
      </c>
      <c r="C1855" s="197" t="s">
        <v>753</v>
      </c>
      <c r="D1855" s="197" t="s">
        <v>753</v>
      </c>
      <c r="E1855" s="197" t="s">
        <v>745</v>
      </c>
      <c r="F1855" s="199">
        <v>-2472</v>
      </c>
      <c r="G1855" s="197">
        <f>'Drop downs XTRA'!$F1855*2</f>
        <v>-4944</v>
      </c>
      <c r="H1855" s="200">
        <v>42739</v>
      </c>
    </row>
    <row r="1856" spans="1:8">
      <c r="A1856" s="83" t="s">
        <v>760</v>
      </c>
      <c r="B1856" s="194" t="s">
        <v>748</v>
      </c>
      <c r="C1856" s="194" t="s">
        <v>753</v>
      </c>
      <c r="D1856" s="194" t="s">
        <v>753</v>
      </c>
      <c r="E1856" s="194" t="s">
        <v>745</v>
      </c>
      <c r="F1856" s="195">
        <v>-10115.600000000002</v>
      </c>
      <c r="G1856" s="194">
        <f>'Drop downs XTRA'!$F1856*2</f>
        <v>-20231.200000000004</v>
      </c>
      <c r="H1856" s="196">
        <v>42717</v>
      </c>
    </row>
    <row r="1857" spans="1:8">
      <c r="A1857" s="82" t="s">
        <v>39</v>
      </c>
      <c r="B1857" s="197" t="s">
        <v>748</v>
      </c>
      <c r="C1857" s="197" t="s">
        <v>753</v>
      </c>
      <c r="D1857" s="197" t="s">
        <v>753</v>
      </c>
      <c r="E1857" s="197" t="s">
        <v>745</v>
      </c>
      <c r="F1857" s="199">
        <v>-4645.2000000000007</v>
      </c>
      <c r="G1857" s="197">
        <f>'Drop downs XTRA'!$F1857*2</f>
        <v>-9290.4000000000015</v>
      </c>
      <c r="H1857" s="200">
        <v>42269</v>
      </c>
    </row>
    <row r="1858" spans="1:8">
      <c r="A1858" s="83" t="s">
        <v>761</v>
      </c>
      <c r="B1858" s="194" t="s">
        <v>748</v>
      </c>
      <c r="C1858" s="194" t="s">
        <v>753</v>
      </c>
      <c r="D1858" s="194" t="s">
        <v>753</v>
      </c>
      <c r="E1858" s="194" t="s">
        <v>745</v>
      </c>
      <c r="F1858" s="195">
        <v>-1416</v>
      </c>
      <c r="G1858" s="194">
        <f>'Drop downs XTRA'!$F1858*2</f>
        <v>-2832</v>
      </c>
      <c r="H1858" s="196">
        <v>42819</v>
      </c>
    </row>
    <row r="1859" spans="1:8">
      <c r="A1859" s="82" t="s">
        <v>309</v>
      </c>
      <c r="B1859" s="197" t="s">
        <v>748</v>
      </c>
      <c r="C1859" s="197" t="s">
        <v>753</v>
      </c>
      <c r="D1859" s="197" t="s">
        <v>753</v>
      </c>
      <c r="E1859" s="197" t="s">
        <v>745</v>
      </c>
      <c r="F1859" s="199">
        <v>-1692.6</v>
      </c>
      <c r="G1859" s="197">
        <f>'Drop downs XTRA'!$F1859*2</f>
        <v>-3385.2</v>
      </c>
      <c r="H1859" s="200">
        <v>42989</v>
      </c>
    </row>
    <row r="1860" spans="1:8">
      <c r="A1860" s="83" t="s">
        <v>601</v>
      </c>
      <c r="B1860" s="194" t="s">
        <v>748</v>
      </c>
      <c r="C1860" s="194" t="s">
        <v>753</v>
      </c>
      <c r="D1860" s="194" t="s">
        <v>753</v>
      </c>
      <c r="E1860" s="194" t="s">
        <v>745</v>
      </c>
      <c r="F1860" s="195">
        <v>-1812.375</v>
      </c>
      <c r="G1860" s="194">
        <f>'Drop downs XTRA'!$F1860*2</f>
        <v>-3624.75</v>
      </c>
      <c r="H1860" s="196">
        <v>42374</v>
      </c>
    </row>
    <row r="1861" spans="1:8">
      <c r="A1861" s="82" t="s">
        <v>762</v>
      </c>
      <c r="B1861" s="197" t="s">
        <v>748</v>
      </c>
      <c r="C1861" s="197" t="s">
        <v>753</v>
      </c>
      <c r="D1861" s="197" t="s">
        <v>753</v>
      </c>
      <c r="E1861" s="197" t="s">
        <v>745</v>
      </c>
      <c r="F1861" s="199">
        <v>-1344</v>
      </c>
      <c r="G1861" s="197">
        <f>'Drop downs XTRA'!$F1861*2</f>
        <v>-2688</v>
      </c>
      <c r="H1861" s="200">
        <v>42601</v>
      </c>
    </row>
    <row r="1862" spans="1:8">
      <c r="A1862" s="83" t="s">
        <v>763</v>
      </c>
      <c r="B1862" s="194" t="s">
        <v>748</v>
      </c>
      <c r="C1862" s="194" t="s">
        <v>753</v>
      </c>
      <c r="D1862" s="194" t="s">
        <v>753</v>
      </c>
      <c r="E1862" s="194" t="s">
        <v>745</v>
      </c>
      <c r="F1862" s="195">
        <v>-2966.4</v>
      </c>
      <c r="G1862" s="194">
        <f>'Drop downs XTRA'!$F1862*2</f>
        <v>-5932.8</v>
      </c>
      <c r="H1862" s="196">
        <v>42904</v>
      </c>
    </row>
    <row r="1863" spans="1:8">
      <c r="A1863" s="82" t="s">
        <v>764</v>
      </c>
      <c r="B1863" s="197" t="s">
        <v>748</v>
      </c>
      <c r="C1863" s="197" t="s">
        <v>753</v>
      </c>
      <c r="D1863" s="197" t="s">
        <v>753</v>
      </c>
      <c r="E1863" s="197" t="s">
        <v>745</v>
      </c>
      <c r="F1863" s="199">
        <v>-1826.2080000000003</v>
      </c>
      <c r="G1863" s="197">
        <f>'Drop downs XTRA'!$F1863*2</f>
        <v>-3652.4160000000006</v>
      </c>
      <c r="H1863" s="200">
        <v>42657</v>
      </c>
    </row>
    <row r="1864" spans="1:8">
      <c r="A1864" s="83" t="s">
        <v>533</v>
      </c>
      <c r="B1864" s="194" t="s">
        <v>748</v>
      </c>
      <c r="C1864" s="194" t="s">
        <v>753</v>
      </c>
      <c r="D1864" s="194" t="s">
        <v>753</v>
      </c>
      <c r="E1864" s="194" t="s">
        <v>745</v>
      </c>
      <c r="F1864" s="195">
        <v>-3780</v>
      </c>
      <c r="G1864" s="194">
        <f>'Drop downs XTRA'!$F1864*2</f>
        <v>-7560</v>
      </c>
      <c r="H1864" s="196">
        <v>42294</v>
      </c>
    </row>
    <row r="1865" spans="1:8">
      <c r="A1865" s="82" t="s">
        <v>760</v>
      </c>
      <c r="B1865" s="197" t="s">
        <v>744</v>
      </c>
      <c r="C1865" s="197" t="s">
        <v>753</v>
      </c>
      <c r="D1865" s="197" t="s">
        <v>753</v>
      </c>
      <c r="E1865" s="197" t="s">
        <v>745</v>
      </c>
      <c r="F1865" s="199">
        <v>-8766.4500000000007</v>
      </c>
      <c r="G1865" s="197">
        <f>'Drop downs XTRA'!$F1865*2</f>
        <v>-17532.900000000001</v>
      </c>
      <c r="H1865" s="200">
        <v>42036</v>
      </c>
    </row>
    <row r="1866" spans="1:8">
      <c r="A1866" s="83" t="s">
        <v>39</v>
      </c>
      <c r="B1866" s="194" t="s">
        <v>744</v>
      </c>
      <c r="C1866" s="194" t="s">
        <v>753</v>
      </c>
      <c r="D1866" s="194" t="s">
        <v>753</v>
      </c>
      <c r="E1866" s="194" t="s">
        <v>745</v>
      </c>
      <c r="F1866" s="195">
        <v>-3483.9000000000005</v>
      </c>
      <c r="G1866" s="194">
        <f>'Drop downs XTRA'!$F1866*2</f>
        <v>-6967.8000000000011</v>
      </c>
      <c r="H1866" s="196">
        <v>42582</v>
      </c>
    </row>
    <row r="1867" spans="1:8">
      <c r="A1867" s="82" t="s">
        <v>761</v>
      </c>
      <c r="B1867" s="197" t="s">
        <v>744</v>
      </c>
      <c r="C1867" s="197" t="s">
        <v>753</v>
      </c>
      <c r="D1867" s="197" t="s">
        <v>753</v>
      </c>
      <c r="E1867" s="197" t="s">
        <v>745</v>
      </c>
      <c r="F1867" s="199">
        <v>-1239</v>
      </c>
      <c r="G1867" s="197">
        <f>'Drop downs XTRA'!$F1867*2</f>
        <v>-2478</v>
      </c>
      <c r="H1867" s="200">
        <v>42691</v>
      </c>
    </row>
    <row r="1868" spans="1:8">
      <c r="A1868" s="83" t="s">
        <v>309</v>
      </c>
      <c r="B1868" s="194" t="s">
        <v>744</v>
      </c>
      <c r="C1868" s="194" t="s">
        <v>753</v>
      </c>
      <c r="D1868" s="194" t="s">
        <v>753</v>
      </c>
      <c r="E1868" s="194" t="s">
        <v>745</v>
      </c>
      <c r="F1868" s="195">
        <v>-1934.4</v>
      </c>
      <c r="G1868" s="194">
        <f>'Drop downs XTRA'!$F1868*2</f>
        <v>-3868.8</v>
      </c>
      <c r="H1868" s="196">
        <v>42226</v>
      </c>
    </row>
    <row r="1869" spans="1:8">
      <c r="A1869" s="82" t="s">
        <v>601</v>
      </c>
      <c r="B1869" s="197" t="s">
        <v>744</v>
      </c>
      <c r="C1869" s="197" t="s">
        <v>753</v>
      </c>
      <c r="D1869" s="197" t="s">
        <v>753</v>
      </c>
      <c r="E1869" s="197" t="s">
        <v>745</v>
      </c>
      <c r="F1869" s="199">
        <v>-1989</v>
      </c>
      <c r="G1869" s="197">
        <f>'Drop downs XTRA'!$F1869*2</f>
        <v>-3978</v>
      </c>
      <c r="H1869" s="200">
        <v>42797</v>
      </c>
    </row>
    <row r="1870" spans="1:8">
      <c r="A1870" s="83" t="s">
        <v>762</v>
      </c>
      <c r="B1870" s="194" t="s">
        <v>744</v>
      </c>
      <c r="C1870" s="194" t="s">
        <v>753</v>
      </c>
      <c r="D1870" s="194" t="s">
        <v>753</v>
      </c>
      <c r="E1870" s="194" t="s">
        <v>745</v>
      </c>
      <c r="F1870" s="195">
        <v>-1856</v>
      </c>
      <c r="G1870" s="194">
        <f>'Drop downs XTRA'!$F1870*2</f>
        <v>-3712</v>
      </c>
      <c r="H1870" s="196">
        <v>42626</v>
      </c>
    </row>
    <row r="1871" spans="1:8">
      <c r="A1871" s="82" t="s">
        <v>763</v>
      </c>
      <c r="B1871" s="197" t="s">
        <v>744</v>
      </c>
      <c r="C1871" s="197" t="s">
        <v>753</v>
      </c>
      <c r="D1871" s="197" t="s">
        <v>753</v>
      </c>
      <c r="E1871" s="197" t="s">
        <v>745</v>
      </c>
      <c r="F1871" s="199">
        <v>-2633.3999999999996</v>
      </c>
      <c r="G1871" s="197">
        <f>'Drop downs XTRA'!$F1871*2</f>
        <v>-5266.7999999999993</v>
      </c>
      <c r="H1871" s="200">
        <v>42687</v>
      </c>
    </row>
    <row r="1872" spans="1:8">
      <c r="A1872" s="83" t="s">
        <v>764</v>
      </c>
      <c r="B1872" s="194" t="s">
        <v>744</v>
      </c>
      <c r="C1872" s="194" t="s">
        <v>753</v>
      </c>
      <c r="D1872" s="194" t="s">
        <v>753</v>
      </c>
      <c r="E1872" s="194" t="s">
        <v>745</v>
      </c>
      <c r="F1872" s="195">
        <v>-1597.932</v>
      </c>
      <c r="G1872" s="194">
        <f>'Drop downs XTRA'!$F1872*2</f>
        <v>-3195.864</v>
      </c>
      <c r="H1872" s="196">
        <v>42564</v>
      </c>
    </row>
    <row r="1873" spans="1:8">
      <c r="A1873" s="82" t="s">
        <v>533</v>
      </c>
      <c r="B1873" s="197" t="s">
        <v>744</v>
      </c>
      <c r="C1873" s="197" t="s">
        <v>753</v>
      </c>
      <c r="D1873" s="197" t="s">
        <v>753</v>
      </c>
      <c r="E1873" s="197" t="s">
        <v>745</v>
      </c>
      <c r="F1873" s="199">
        <v>-2484</v>
      </c>
      <c r="G1873" s="197">
        <f>'Drop downs XTRA'!$F1873*2</f>
        <v>-4968</v>
      </c>
      <c r="H1873" s="200">
        <v>42552</v>
      </c>
    </row>
    <row r="1874" spans="1:8">
      <c r="A1874" s="83" t="s">
        <v>729</v>
      </c>
      <c r="B1874" s="194" t="s">
        <v>730</v>
      </c>
      <c r="C1874" s="194" t="s">
        <v>731</v>
      </c>
      <c r="D1874" s="194" t="s">
        <v>732</v>
      </c>
      <c r="E1874" s="194" t="s">
        <v>28</v>
      </c>
      <c r="F1874" s="195">
        <v>25597.635524999994</v>
      </c>
      <c r="G1874" s="194">
        <f>'Drop downs XTRA'!$F1874*2</f>
        <v>51195.271049999988</v>
      </c>
      <c r="H1874" s="196">
        <v>42912</v>
      </c>
    </row>
    <row r="1875" spans="1:8">
      <c r="A1875" s="82" t="s">
        <v>735</v>
      </c>
      <c r="B1875" s="197" t="s">
        <v>730</v>
      </c>
      <c r="C1875" s="197" t="s">
        <v>504</v>
      </c>
      <c r="D1875" s="197" t="s">
        <v>754</v>
      </c>
      <c r="E1875" s="197" t="s">
        <v>28</v>
      </c>
      <c r="F1875" s="199">
        <v>4098.7043279999998</v>
      </c>
      <c r="G1875" s="197">
        <f>'Drop downs XTRA'!$F1875*2</f>
        <v>8197.4086559999996</v>
      </c>
      <c r="H1875" s="200">
        <v>42605</v>
      </c>
    </row>
    <row r="1876" spans="1:8">
      <c r="A1876" s="83" t="s">
        <v>741</v>
      </c>
      <c r="B1876" s="194" t="s">
        <v>730</v>
      </c>
      <c r="C1876" s="194" t="s">
        <v>504</v>
      </c>
      <c r="D1876" s="194" t="s">
        <v>754</v>
      </c>
      <c r="E1876" s="194" t="s">
        <v>28</v>
      </c>
      <c r="F1876" s="195">
        <v>8945.8774271999991</v>
      </c>
      <c r="G1876" s="194">
        <f>'Drop downs XTRA'!$F1876*2</f>
        <v>17891.754854399998</v>
      </c>
      <c r="H1876" s="196">
        <v>42299</v>
      </c>
    </row>
    <row r="1877" spans="1:8">
      <c r="A1877" s="82" t="s">
        <v>746</v>
      </c>
      <c r="B1877" s="197" t="s">
        <v>730</v>
      </c>
      <c r="C1877" s="197" t="s">
        <v>734</v>
      </c>
      <c r="D1877" s="197" t="s">
        <v>492</v>
      </c>
      <c r="E1877" s="197" t="s">
        <v>28</v>
      </c>
      <c r="F1877" s="199">
        <v>16085.234221056002</v>
      </c>
      <c r="G1877" s="197">
        <f>'Drop downs XTRA'!$F1877*2</f>
        <v>32170.468442112004</v>
      </c>
      <c r="H1877" s="200">
        <v>42935</v>
      </c>
    </row>
    <row r="1878" spans="1:8">
      <c r="A1878" s="83" t="s">
        <v>729</v>
      </c>
      <c r="B1878" s="194" t="s">
        <v>738</v>
      </c>
      <c r="C1878" s="194" t="s">
        <v>731</v>
      </c>
      <c r="D1878" s="194" t="s">
        <v>754</v>
      </c>
      <c r="E1878" s="194" t="s">
        <v>28</v>
      </c>
      <c r="F1878" s="195">
        <v>21627.390014999994</v>
      </c>
      <c r="G1878" s="194">
        <f>'Drop downs XTRA'!$F1878*2</f>
        <v>43254.780029999987</v>
      </c>
      <c r="H1878" s="196">
        <v>42965</v>
      </c>
    </row>
    <row r="1879" spans="1:8">
      <c r="A1879" s="82" t="s">
        <v>735</v>
      </c>
      <c r="B1879" s="197" t="s">
        <v>738</v>
      </c>
      <c r="C1879" s="197" t="s">
        <v>731</v>
      </c>
      <c r="D1879" s="197" t="s">
        <v>732</v>
      </c>
      <c r="E1879" s="197" t="s">
        <v>28</v>
      </c>
      <c r="F1879" s="199">
        <v>5809.1091029999989</v>
      </c>
      <c r="G1879" s="197">
        <f>'Drop downs XTRA'!$F1879*2</f>
        <v>11618.218205999998</v>
      </c>
      <c r="H1879" s="200">
        <v>42540</v>
      </c>
    </row>
    <row r="1880" spans="1:8">
      <c r="A1880" s="83" t="s">
        <v>741</v>
      </c>
      <c r="B1880" s="194" t="s">
        <v>738</v>
      </c>
      <c r="C1880" s="194" t="s">
        <v>734</v>
      </c>
      <c r="D1880" s="194" t="s">
        <v>491</v>
      </c>
      <c r="E1880" s="194" t="s">
        <v>28</v>
      </c>
      <c r="F1880" s="195">
        <v>13478.363712</v>
      </c>
      <c r="G1880" s="194">
        <f>'Drop downs XTRA'!$F1880*2</f>
        <v>26956.727424000001</v>
      </c>
      <c r="H1880" s="196">
        <v>42113</v>
      </c>
    </row>
    <row r="1881" spans="1:8">
      <c r="A1881" s="82" t="s">
        <v>746</v>
      </c>
      <c r="B1881" s="197" t="s">
        <v>738</v>
      </c>
      <c r="C1881" s="197" t="s">
        <v>734</v>
      </c>
      <c r="D1881" s="197" t="s">
        <v>751</v>
      </c>
      <c r="E1881" s="197" t="s">
        <v>28</v>
      </c>
      <c r="F1881" s="199">
        <v>16410.43009536</v>
      </c>
      <c r="G1881" s="197">
        <f>'Drop downs XTRA'!$F1881*2</f>
        <v>32820.860190719999</v>
      </c>
      <c r="H1881" s="200">
        <v>42481</v>
      </c>
    </row>
    <row r="1882" spans="1:8">
      <c r="A1882" s="83" t="s">
        <v>729</v>
      </c>
      <c r="B1882" s="194" t="s">
        <v>744</v>
      </c>
      <c r="C1882" s="194" t="s">
        <v>504</v>
      </c>
      <c r="D1882" s="194" t="s">
        <v>732</v>
      </c>
      <c r="E1882" s="194" t="s">
        <v>28</v>
      </c>
      <c r="F1882" s="195">
        <v>20611.342359999995</v>
      </c>
      <c r="G1882" s="194">
        <f>'Drop downs XTRA'!$F1882*2</f>
        <v>41222.68471999999</v>
      </c>
      <c r="H1882" s="196">
        <v>42821</v>
      </c>
    </row>
    <row r="1883" spans="1:8">
      <c r="A1883" s="82" t="s">
        <v>735</v>
      </c>
      <c r="B1883" s="197" t="s">
        <v>744</v>
      </c>
      <c r="C1883" s="197" t="s">
        <v>504</v>
      </c>
      <c r="D1883" s="197" t="s">
        <v>751</v>
      </c>
      <c r="E1883" s="197" t="s">
        <v>28</v>
      </c>
      <c r="F1883" s="199">
        <v>8983.1639547000013</v>
      </c>
      <c r="G1883" s="197">
        <f>'Drop downs XTRA'!$F1883*2</f>
        <v>17966.327909400003</v>
      </c>
      <c r="H1883" s="200">
        <v>42611</v>
      </c>
    </row>
    <row r="1884" spans="1:8">
      <c r="A1884" s="83" t="s">
        <v>741</v>
      </c>
      <c r="B1884" s="194" t="s">
        <v>744</v>
      </c>
      <c r="C1884" s="194" t="s">
        <v>734</v>
      </c>
      <c r="D1884" s="194" t="s">
        <v>491</v>
      </c>
      <c r="E1884" s="194" t="s">
        <v>28</v>
      </c>
      <c r="F1884" s="195">
        <v>8922.608704799999</v>
      </c>
      <c r="G1884" s="194">
        <f>'Drop downs XTRA'!$F1884*2</f>
        <v>17845.217409599998</v>
      </c>
      <c r="H1884" s="196">
        <v>42849</v>
      </c>
    </row>
    <row r="1885" spans="1:8">
      <c r="A1885" s="82" t="s">
        <v>746</v>
      </c>
      <c r="B1885" s="197" t="s">
        <v>744</v>
      </c>
      <c r="C1885" s="197" t="s">
        <v>743</v>
      </c>
      <c r="D1885" s="197" t="s">
        <v>752</v>
      </c>
      <c r="E1885" s="197" t="s">
        <v>28</v>
      </c>
      <c r="F1885" s="199">
        <v>18998.088302592008</v>
      </c>
      <c r="G1885" s="197">
        <f>'Drop downs XTRA'!$F1885*2</f>
        <v>37996.176605184017</v>
      </c>
      <c r="H1885" s="200">
        <v>42527</v>
      </c>
    </row>
    <row r="1886" spans="1:8">
      <c r="A1886" s="83" t="s">
        <v>729</v>
      </c>
      <c r="B1886" s="194" t="s">
        <v>748</v>
      </c>
      <c r="C1886" s="194" t="s">
        <v>502</v>
      </c>
      <c r="D1886" s="194" t="s">
        <v>754</v>
      </c>
      <c r="E1886" s="194" t="s">
        <v>28</v>
      </c>
      <c r="F1886" s="195">
        <v>15683.630654999994</v>
      </c>
      <c r="G1886" s="194">
        <f>'Drop downs XTRA'!$F1886*2</f>
        <v>31367.261309999987</v>
      </c>
      <c r="H1886" s="196">
        <v>42339</v>
      </c>
    </row>
    <row r="1887" spans="1:8">
      <c r="A1887" s="82" t="s">
        <v>735</v>
      </c>
      <c r="B1887" s="197" t="s">
        <v>748</v>
      </c>
      <c r="C1887" s="197" t="s">
        <v>734</v>
      </c>
      <c r="D1887" s="197" t="s">
        <v>752</v>
      </c>
      <c r="E1887" s="197" t="s">
        <v>28</v>
      </c>
      <c r="F1887" s="199">
        <v>8861.2205526000016</v>
      </c>
      <c r="G1887" s="197">
        <f>'Drop downs XTRA'!$F1887*2</f>
        <v>17722.441105200003</v>
      </c>
      <c r="H1887" s="200">
        <v>42612</v>
      </c>
    </row>
    <row r="1888" spans="1:8">
      <c r="A1888" s="83" t="s">
        <v>741</v>
      </c>
      <c r="B1888" s="194" t="s">
        <v>748</v>
      </c>
      <c r="C1888" s="194" t="s">
        <v>731</v>
      </c>
      <c r="D1888" s="194" t="s">
        <v>752</v>
      </c>
      <c r="E1888" s="194" t="s">
        <v>28</v>
      </c>
      <c r="F1888" s="195">
        <v>10484.953113599999</v>
      </c>
      <c r="G1888" s="194">
        <f>'Drop downs XTRA'!$F1888*2</f>
        <v>20969.906227199997</v>
      </c>
      <c r="H1888" s="196">
        <v>42196</v>
      </c>
    </row>
    <row r="1889" spans="1:8">
      <c r="A1889" s="82" t="s">
        <v>746</v>
      </c>
      <c r="B1889" s="197" t="s">
        <v>748</v>
      </c>
      <c r="C1889" s="197" t="s">
        <v>743</v>
      </c>
      <c r="D1889" s="197" t="s">
        <v>752</v>
      </c>
      <c r="E1889" s="197" t="s">
        <v>28</v>
      </c>
      <c r="F1889" s="199">
        <v>18728.611872768004</v>
      </c>
      <c r="G1889" s="197">
        <f>'Drop downs XTRA'!$F1889*2</f>
        <v>37457.223745536008</v>
      </c>
      <c r="H1889" s="200">
        <v>42041</v>
      </c>
    </row>
    <row r="1890" spans="1:8">
      <c r="A1890" s="83" t="s">
        <v>729</v>
      </c>
      <c r="B1890" s="194" t="s">
        <v>738</v>
      </c>
      <c r="C1890" s="194" t="s">
        <v>750</v>
      </c>
      <c r="D1890" s="194" t="s">
        <v>752</v>
      </c>
      <c r="E1890" s="194" t="s">
        <v>28</v>
      </c>
      <c r="F1890" s="195">
        <v>32284.364804999997</v>
      </c>
      <c r="G1890" s="194">
        <f>'Drop downs XTRA'!$F1890*2</f>
        <v>64568.729609999995</v>
      </c>
      <c r="H1890" s="196">
        <v>42793</v>
      </c>
    </row>
    <row r="1891" spans="1:8">
      <c r="A1891" s="82" t="s">
        <v>735</v>
      </c>
      <c r="B1891" s="197" t="s">
        <v>738</v>
      </c>
      <c r="C1891" s="197" t="s">
        <v>504</v>
      </c>
      <c r="D1891" s="197" t="s">
        <v>752</v>
      </c>
      <c r="E1891" s="197" t="s">
        <v>28</v>
      </c>
      <c r="F1891" s="199">
        <v>6232.6627739999976</v>
      </c>
      <c r="G1891" s="197">
        <f>'Drop downs XTRA'!$F1891*2</f>
        <v>12465.325547999995</v>
      </c>
      <c r="H1891" s="200">
        <v>42919</v>
      </c>
    </row>
    <row r="1892" spans="1:8">
      <c r="A1892" s="83" t="s">
        <v>741</v>
      </c>
      <c r="B1892" s="194" t="s">
        <v>738</v>
      </c>
      <c r="C1892" s="194" t="s">
        <v>743</v>
      </c>
      <c r="D1892" s="194" t="s">
        <v>751</v>
      </c>
      <c r="E1892" s="194" t="s">
        <v>28</v>
      </c>
      <c r="F1892" s="195">
        <v>11762.9356032</v>
      </c>
      <c r="G1892" s="194">
        <f>'Drop downs XTRA'!$F1892*2</f>
        <v>23525.871206399999</v>
      </c>
      <c r="H1892" s="196">
        <v>42776</v>
      </c>
    </row>
    <row r="1893" spans="1:8">
      <c r="A1893" s="82" t="s">
        <v>746</v>
      </c>
      <c r="B1893" s="197" t="s">
        <v>738</v>
      </c>
      <c r="C1893" s="197" t="s">
        <v>743</v>
      </c>
      <c r="D1893" s="197" t="s">
        <v>732</v>
      </c>
      <c r="E1893" s="197" t="s">
        <v>28</v>
      </c>
      <c r="F1893" s="199">
        <v>13484.038127616004</v>
      </c>
      <c r="G1893" s="197">
        <f>'Drop downs XTRA'!$F1893*2</f>
        <v>26968.076255232008</v>
      </c>
      <c r="H1893" s="200">
        <v>42476</v>
      </c>
    </row>
    <row r="1894" spans="1:8">
      <c r="A1894" s="83" t="s">
        <v>756</v>
      </c>
      <c r="B1894" s="194" t="s">
        <v>730</v>
      </c>
      <c r="C1894" s="194" t="s">
        <v>504</v>
      </c>
      <c r="D1894" s="194" t="s">
        <v>491</v>
      </c>
      <c r="E1894" s="194" t="s">
        <v>740</v>
      </c>
      <c r="F1894" s="195">
        <v>-11567.067057000002</v>
      </c>
      <c r="G1894" s="194">
        <f>'Drop downs XTRA'!$F1894*2</f>
        <v>-23134.134114000004</v>
      </c>
      <c r="H1894" s="196">
        <v>42719</v>
      </c>
    </row>
    <row r="1895" spans="1:8">
      <c r="A1895" s="82" t="s">
        <v>757</v>
      </c>
      <c r="B1895" s="197" t="s">
        <v>730</v>
      </c>
      <c r="C1895" s="197" t="s">
        <v>734</v>
      </c>
      <c r="D1895" s="197" t="s">
        <v>491</v>
      </c>
      <c r="E1895" s="197" t="s">
        <v>740</v>
      </c>
      <c r="F1895" s="199">
        <v>-3056.1109312499998</v>
      </c>
      <c r="G1895" s="197">
        <f>'Drop downs XTRA'!$F1895*2</f>
        <v>-6112.2218624999996</v>
      </c>
      <c r="H1895" s="200">
        <v>42703</v>
      </c>
    </row>
    <row r="1896" spans="1:8">
      <c r="A1896" s="83" t="s">
        <v>758</v>
      </c>
      <c r="B1896" s="194" t="s">
        <v>730</v>
      </c>
      <c r="C1896" s="194" t="s">
        <v>750</v>
      </c>
      <c r="D1896" s="194" t="s">
        <v>491</v>
      </c>
      <c r="E1896" s="194" t="s">
        <v>740</v>
      </c>
      <c r="F1896" s="195">
        <v>-3879.9256320000004</v>
      </c>
      <c r="G1896" s="194">
        <f>'Drop downs XTRA'!$F1896*2</f>
        <v>-7759.8512640000008</v>
      </c>
      <c r="H1896" s="196">
        <v>42494</v>
      </c>
    </row>
    <row r="1897" spans="1:8">
      <c r="A1897" s="82" t="s">
        <v>759</v>
      </c>
      <c r="B1897" s="197" t="s">
        <v>730</v>
      </c>
      <c r="C1897" s="197" t="s">
        <v>743</v>
      </c>
      <c r="D1897" s="197" t="s">
        <v>751</v>
      </c>
      <c r="E1897" s="197" t="s">
        <v>740</v>
      </c>
      <c r="F1897" s="199">
        <v>-3906.695331840001</v>
      </c>
      <c r="G1897" s="197">
        <f>'Drop downs XTRA'!$F1897*2</f>
        <v>-7813.390663680002</v>
      </c>
      <c r="H1897" s="200">
        <v>42084</v>
      </c>
    </row>
    <row r="1898" spans="1:8">
      <c r="A1898" s="83" t="s">
        <v>756</v>
      </c>
      <c r="B1898" s="194" t="s">
        <v>738</v>
      </c>
      <c r="C1898" s="194" t="s">
        <v>743</v>
      </c>
      <c r="D1898" s="194" t="s">
        <v>751</v>
      </c>
      <c r="E1898" s="194" t="s">
        <v>740</v>
      </c>
      <c r="F1898" s="195">
        <v>-10579.329469800001</v>
      </c>
      <c r="G1898" s="194">
        <f>'Drop downs XTRA'!$F1898*2</f>
        <v>-21158.658939600002</v>
      </c>
      <c r="H1898" s="196">
        <v>42097</v>
      </c>
    </row>
    <row r="1899" spans="1:8">
      <c r="A1899" s="82" t="s">
        <v>757</v>
      </c>
      <c r="B1899" s="197" t="s">
        <v>738</v>
      </c>
      <c r="C1899" s="197" t="s">
        <v>750</v>
      </c>
      <c r="D1899" s="197" t="s">
        <v>732</v>
      </c>
      <c r="E1899" s="197" t="s">
        <v>740</v>
      </c>
      <c r="F1899" s="199">
        <v>-3613.8626999999997</v>
      </c>
      <c r="G1899" s="197">
        <f>'Drop downs XTRA'!$F1899*2</f>
        <v>-7227.7253999999994</v>
      </c>
      <c r="H1899" s="200">
        <v>42372</v>
      </c>
    </row>
    <row r="1900" spans="1:8">
      <c r="A1900" s="83" t="s">
        <v>758</v>
      </c>
      <c r="B1900" s="194" t="s">
        <v>738</v>
      </c>
      <c r="C1900" s="194" t="s">
        <v>731</v>
      </c>
      <c r="D1900" s="194" t="s">
        <v>492</v>
      </c>
      <c r="E1900" s="194" t="s">
        <v>740</v>
      </c>
      <c r="F1900" s="195">
        <v>-5873.2819200000013</v>
      </c>
      <c r="G1900" s="194">
        <f>'Drop downs XTRA'!$F1900*2</f>
        <v>-11746.563840000003</v>
      </c>
      <c r="H1900" s="196">
        <v>42955</v>
      </c>
    </row>
    <row r="1901" spans="1:8">
      <c r="A1901" s="82" t="s">
        <v>759</v>
      </c>
      <c r="B1901" s="197" t="s">
        <v>738</v>
      </c>
      <c r="C1901" s="197" t="s">
        <v>743</v>
      </c>
      <c r="D1901" s="197" t="s">
        <v>751</v>
      </c>
      <c r="E1901" s="197" t="s">
        <v>740</v>
      </c>
      <c r="F1901" s="199">
        <v>-3745.5661465600006</v>
      </c>
      <c r="G1901" s="197">
        <f>'Drop downs XTRA'!$F1901*2</f>
        <v>-7491.1322931200011</v>
      </c>
      <c r="H1901" s="200">
        <v>42362</v>
      </c>
    </row>
    <row r="1902" spans="1:8">
      <c r="A1902" s="83" t="s">
        <v>756</v>
      </c>
      <c r="B1902" s="194" t="s">
        <v>748</v>
      </c>
      <c r="C1902" s="194" t="s">
        <v>743</v>
      </c>
      <c r="D1902" s="194" t="s">
        <v>754</v>
      </c>
      <c r="E1902" s="194" t="s">
        <v>740</v>
      </c>
      <c r="F1902" s="195">
        <v>-8867.8777824000026</v>
      </c>
      <c r="G1902" s="194">
        <f>'Drop downs XTRA'!$F1902*2</f>
        <v>-17735.755564800005</v>
      </c>
      <c r="H1902" s="196">
        <v>42612</v>
      </c>
    </row>
    <row r="1903" spans="1:8">
      <c r="A1903" s="82" t="s">
        <v>757</v>
      </c>
      <c r="B1903" s="197" t="s">
        <v>748</v>
      </c>
      <c r="C1903" s="197" t="s">
        <v>734</v>
      </c>
      <c r="D1903" s="197" t="s">
        <v>752</v>
      </c>
      <c r="E1903" s="197" t="s">
        <v>740</v>
      </c>
      <c r="F1903" s="199">
        <v>-3014.6252624999997</v>
      </c>
      <c r="G1903" s="197">
        <f>'Drop downs XTRA'!$F1903*2</f>
        <v>-6029.2505249999995</v>
      </c>
      <c r="H1903" s="200">
        <v>42768</v>
      </c>
    </row>
    <row r="1904" spans="1:8">
      <c r="A1904" s="83" t="s">
        <v>758</v>
      </c>
      <c r="B1904" s="194" t="s">
        <v>748</v>
      </c>
      <c r="C1904" s="194" t="s">
        <v>504</v>
      </c>
      <c r="D1904" s="194" t="s">
        <v>492</v>
      </c>
      <c r="E1904" s="194" t="s">
        <v>740</v>
      </c>
      <c r="F1904" s="195">
        <v>-4253.3563392000005</v>
      </c>
      <c r="G1904" s="194">
        <f>'Drop downs XTRA'!$F1904*2</f>
        <v>-8506.7126784000011</v>
      </c>
      <c r="H1904" s="196">
        <v>42010</v>
      </c>
    </row>
    <row r="1905" spans="1:8">
      <c r="A1905" s="82" t="s">
        <v>759</v>
      </c>
      <c r="B1905" s="197" t="s">
        <v>748</v>
      </c>
      <c r="C1905" s="197" t="s">
        <v>731</v>
      </c>
      <c r="D1905" s="197" t="s">
        <v>754</v>
      </c>
      <c r="E1905" s="197" t="s">
        <v>740</v>
      </c>
      <c r="F1905" s="199">
        <v>-2972.7955353600018</v>
      </c>
      <c r="G1905" s="197">
        <f>'Drop downs XTRA'!$F1905*2</f>
        <v>-5945.5910707200037</v>
      </c>
      <c r="H1905" s="200">
        <v>42843</v>
      </c>
    </row>
    <row r="1906" spans="1:8">
      <c r="A1906" s="83" t="s">
        <v>756</v>
      </c>
      <c r="B1906" s="194" t="s">
        <v>744</v>
      </c>
      <c r="C1906" s="194" t="s">
        <v>731</v>
      </c>
      <c r="D1906" s="194" t="s">
        <v>752</v>
      </c>
      <c r="E1906" s="194" t="s">
        <v>740</v>
      </c>
      <c r="F1906" s="195">
        <v>-9540.7976663999998</v>
      </c>
      <c r="G1906" s="194">
        <f>'Drop downs XTRA'!$F1906*2</f>
        <v>-19081.5953328</v>
      </c>
      <c r="H1906" s="196">
        <v>42183</v>
      </c>
    </row>
    <row r="1907" spans="1:8">
      <c r="A1907" s="82" t="s">
        <v>757</v>
      </c>
      <c r="B1907" s="197" t="s">
        <v>744</v>
      </c>
      <c r="C1907" s="197" t="s">
        <v>502</v>
      </c>
      <c r="D1907" s="197" t="s">
        <v>732</v>
      </c>
      <c r="E1907" s="197" t="s">
        <v>740</v>
      </c>
      <c r="F1907" s="199">
        <v>-4184.7120000000004</v>
      </c>
      <c r="G1907" s="197">
        <f>'Drop downs XTRA'!$F1907*2</f>
        <v>-8369.4240000000009</v>
      </c>
      <c r="H1907" s="200">
        <v>42335</v>
      </c>
    </row>
    <row r="1908" spans="1:8">
      <c r="A1908" s="83" t="s">
        <v>758</v>
      </c>
      <c r="B1908" s="194" t="s">
        <v>744</v>
      </c>
      <c r="C1908" s="194" t="s">
        <v>743</v>
      </c>
      <c r="D1908" s="194" t="s">
        <v>732</v>
      </c>
      <c r="E1908" s="194" t="s">
        <v>740</v>
      </c>
      <c r="F1908" s="195">
        <v>-5740.5263328000001</v>
      </c>
      <c r="G1908" s="194">
        <f>'Drop downs XTRA'!$F1908*2</f>
        <v>-11481.0526656</v>
      </c>
      <c r="H1908" s="196">
        <v>42664</v>
      </c>
    </row>
    <row r="1909" spans="1:8">
      <c r="A1909" s="82" t="s">
        <v>759</v>
      </c>
      <c r="B1909" s="197" t="s">
        <v>744</v>
      </c>
      <c r="C1909" s="197" t="s">
        <v>731</v>
      </c>
      <c r="D1909" s="197" t="s">
        <v>752</v>
      </c>
      <c r="E1909" s="197" t="s">
        <v>740</v>
      </c>
      <c r="F1909" s="199">
        <v>-3256.6793011200016</v>
      </c>
      <c r="G1909" s="197">
        <f>'Drop downs XTRA'!$F1909*2</f>
        <v>-6513.3586022400032</v>
      </c>
      <c r="H1909" s="200">
        <v>42988</v>
      </c>
    </row>
    <row r="1910" spans="1:8">
      <c r="A1910" s="83" t="s">
        <v>756</v>
      </c>
      <c r="B1910" s="194" t="s">
        <v>738</v>
      </c>
      <c r="C1910" s="194" t="s">
        <v>504</v>
      </c>
      <c r="D1910" s="194" t="s">
        <v>492</v>
      </c>
      <c r="E1910" s="194" t="s">
        <v>740</v>
      </c>
      <c r="F1910" s="195">
        <v>-8603.3727936000014</v>
      </c>
      <c r="G1910" s="194">
        <f>'Drop downs XTRA'!$F1910*2</f>
        <v>-17206.745587200003</v>
      </c>
      <c r="H1910" s="196">
        <v>42341</v>
      </c>
    </row>
    <row r="1911" spans="1:8">
      <c r="A1911" s="82" t="s">
        <v>757</v>
      </c>
      <c r="B1911" s="197" t="s">
        <v>738</v>
      </c>
      <c r="C1911" s="197" t="s">
        <v>502</v>
      </c>
      <c r="D1911" s="197" t="s">
        <v>491</v>
      </c>
      <c r="E1911" s="197" t="s">
        <v>740</v>
      </c>
      <c r="F1911" s="199">
        <v>-3572.8892000000001</v>
      </c>
      <c r="G1911" s="197">
        <f>'Drop downs XTRA'!$F1911*2</f>
        <v>-7145.7784000000001</v>
      </c>
      <c r="H1911" s="200">
        <v>42820</v>
      </c>
    </row>
    <row r="1912" spans="1:8">
      <c r="A1912" s="83" t="s">
        <v>758</v>
      </c>
      <c r="B1912" s="194" t="s">
        <v>738</v>
      </c>
      <c r="C1912" s="194" t="s">
        <v>743</v>
      </c>
      <c r="D1912" s="194" t="s">
        <v>754</v>
      </c>
      <c r="E1912" s="194" t="s">
        <v>740</v>
      </c>
      <c r="F1912" s="195">
        <v>-6090.8108800000009</v>
      </c>
      <c r="G1912" s="194">
        <f>'Drop downs XTRA'!$F1912*2</f>
        <v>-12181.621760000002</v>
      </c>
      <c r="H1912" s="196">
        <v>42136</v>
      </c>
    </row>
    <row r="1913" spans="1:8">
      <c r="A1913" s="82" t="s">
        <v>759</v>
      </c>
      <c r="B1913" s="197" t="s">
        <v>738</v>
      </c>
      <c r="C1913" s="197" t="s">
        <v>750</v>
      </c>
      <c r="D1913" s="197" t="s">
        <v>491</v>
      </c>
      <c r="E1913" s="197" t="s">
        <v>740</v>
      </c>
      <c r="F1913" s="199">
        <v>-3957.9350630400004</v>
      </c>
      <c r="G1913" s="197">
        <f>'Drop downs XTRA'!$F1913*2</f>
        <v>-7915.8701260800008</v>
      </c>
      <c r="H1913" s="200">
        <v>42198</v>
      </c>
    </row>
    <row r="1914" spans="1:8">
      <c r="A1914" s="83" t="s">
        <v>760</v>
      </c>
      <c r="B1914" s="194" t="s">
        <v>738</v>
      </c>
      <c r="C1914" s="194" t="s">
        <v>753</v>
      </c>
      <c r="D1914" s="194" t="s">
        <v>753</v>
      </c>
      <c r="E1914" s="194" t="s">
        <v>745</v>
      </c>
      <c r="F1914" s="195">
        <v>-6777.8779200000026</v>
      </c>
      <c r="G1914" s="194">
        <f>'Drop downs XTRA'!$F1914*2</f>
        <v>-13555.755840000005</v>
      </c>
      <c r="H1914" s="196">
        <v>42607</v>
      </c>
    </row>
    <row r="1915" spans="1:8">
      <c r="A1915" s="82" t="s">
        <v>39</v>
      </c>
      <c r="B1915" s="197" t="s">
        <v>738</v>
      </c>
      <c r="C1915" s="197" t="s">
        <v>753</v>
      </c>
      <c r="D1915" s="197" t="s">
        <v>753</v>
      </c>
      <c r="E1915" s="197" t="s">
        <v>745</v>
      </c>
      <c r="F1915" s="199">
        <v>-3840.9997500000009</v>
      </c>
      <c r="G1915" s="197">
        <f>'Drop downs XTRA'!$F1915*2</f>
        <v>-7681.9995000000017</v>
      </c>
      <c r="H1915" s="200">
        <v>42662</v>
      </c>
    </row>
    <row r="1916" spans="1:8">
      <c r="A1916" s="83" t="s">
        <v>761</v>
      </c>
      <c r="B1916" s="194" t="s">
        <v>738</v>
      </c>
      <c r="C1916" s="194" t="s">
        <v>753</v>
      </c>
      <c r="D1916" s="194" t="s">
        <v>753</v>
      </c>
      <c r="E1916" s="194" t="s">
        <v>745</v>
      </c>
      <c r="F1916" s="195">
        <v>-941.1840000000002</v>
      </c>
      <c r="G1916" s="194">
        <f>'Drop downs XTRA'!$F1916*2</f>
        <v>-1882.3680000000004</v>
      </c>
      <c r="H1916" s="196">
        <v>42236</v>
      </c>
    </row>
    <row r="1917" spans="1:8">
      <c r="A1917" s="82" t="s">
        <v>309</v>
      </c>
      <c r="B1917" s="197" t="s">
        <v>738</v>
      </c>
      <c r="C1917" s="197" t="s">
        <v>753</v>
      </c>
      <c r="D1917" s="197" t="s">
        <v>753</v>
      </c>
      <c r="E1917" s="197" t="s">
        <v>745</v>
      </c>
      <c r="F1917" s="199">
        <v>-1716.1760951999995</v>
      </c>
      <c r="G1917" s="197">
        <f>'Drop downs XTRA'!$F1917*2</f>
        <v>-3432.352190399999</v>
      </c>
      <c r="H1917" s="200">
        <v>42188</v>
      </c>
    </row>
    <row r="1918" spans="1:8">
      <c r="A1918" s="83" t="s">
        <v>601</v>
      </c>
      <c r="B1918" s="194" t="s">
        <v>738</v>
      </c>
      <c r="C1918" s="194" t="s">
        <v>753</v>
      </c>
      <c r="D1918" s="194" t="s">
        <v>753</v>
      </c>
      <c r="E1918" s="194" t="s">
        <v>745</v>
      </c>
      <c r="F1918" s="195">
        <v>-1372.8960000000004</v>
      </c>
      <c r="G1918" s="194">
        <f>'Drop downs XTRA'!$F1918*2</f>
        <v>-2745.7920000000008</v>
      </c>
      <c r="H1918" s="196">
        <v>42493</v>
      </c>
    </row>
    <row r="1919" spans="1:8">
      <c r="A1919" s="82" t="s">
        <v>762</v>
      </c>
      <c r="B1919" s="197" t="s">
        <v>738</v>
      </c>
      <c r="C1919" s="197" t="s">
        <v>753</v>
      </c>
      <c r="D1919" s="197" t="s">
        <v>753</v>
      </c>
      <c r="E1919" s="197" t="s">
        <v>745</v>
      </c>
      <c r="F1919" s="199">
        <v>-1411.1999999999998</v>
      </c>
      <c r="G1919" s="197">
        <f>'Drop downs XTRA'!$F1919*2</f>
        <v>-2822.3999999999996</v>
      </c>
      <c r="H1919" s="200">
        <v>42249</v>
      </c>
    </row>
    <row r="1920" spans="1:8">
      <c r="A1920" s="83" t="s">
        <v>763</v>
      </c>
      <c r="B1920" s="194" t="s">
        <v>738</v>
      </c>
      <c r="C1920" s="194" t="s">
        <v>753</v>
      </c>
      <c r="D1920" s="194" t="s">
        <v>753</v>
      </c>
      <c r="E1920" s="194" t="s">
        <v>745</v>
      </c>
      <c r="F1920" s="195">
        <v>-1981.3701599999999</v>
      </c>
      <c r="G1920" s="194">
        <f>'Drop downs XTRA'!$F1920*2</f>
        <v>-3962.7403199999999</v>
      </c>
      <c r="H1920" s="196">
        <v>42727</v>
      </c>
    </row>
    <row r="1921" spans="1:8">
      <c r="A1921" s="82" t="s">
        <v>764</v>
      </c>
      <c r="B1921" s="197" t="s">
        <v>738</v>
      </c>
      <c r="C1921" s="197" t="s">
        <v>753</v>
      </c>
      <c r="D1921" s="197" t="s">
        <v>753</v>
      </c>
      <c r="E1921" s="197" t="s">
        <v>745</v>
      </c>
      <c r="F1921" s="199">
        <v>-1331.607106872</v>
      </c>
      <c r="G1921" s="197">
        <f>'Drop downs XTRA'!$F1921*2</f>
        <v>-2663.2142137440001</v>
      </c>
      <c r="H1921" s="200">
        <v>42846</v>
      </c>
    </row>
    <row r="1922" spans="1:8">
      <c r="A1922" s="83" t="s">
        <v>533</v>
      </c>
      <c r="B1922" s="194" t="s">
        <v>738</v>
      </c>
      <c r="C1922" s="194" t="s">
        <v>753</v>
      </c>
      <c r="D1922" s="194" t="s">
        <v>753</v>
      </c>
      <c r="E1922" s="194" t="s">
        <v>745</v>
      </c>
      <c r="F1922" s="195">
        <v>-2862.576</v>
      </c>
      <c r="G1922" s="194">
        <f>'Drop downs XTRA'!$F1922*2</f>
        <v>-5725.152</v>
      </c>
      <c r="H1922" s="196">
        <v>42902</v>
      </c>
    </row>
    <row r="1923" spans="1:8">
      <c r="A1923" s="82" t="s">
        <v>760</v>
      </c>
      <c r="B1923" s="197" t="s">
        <v>730</v>
      </c>
      <c r="C1923" s="197" t="s">
        <v>753</v>
      </c>
      <c r="D1923" s="197" t="s">
        <v>753</v>
      </c>
      <c r="E1923" s="197" t="s">
        <v>745</v>
      </c>
      <c r="F1923" s="199">
        <v>-6473.4516000000031</v>
      </c>
      <c r="G1923" s="197">
        <f>'Drop downs XTRA'!$F1923*2</f>
        <v>-12946.903200000006</v>
      </c>
      <c r="H1923" s="200">
        <v>42537</v>
      </c>
    </row>
    <row r="1924" spans="1:8">
      <c r="A1924" s="83" t="s">
        <v>39</v>
      </c>
      <c r="B1924" s="194" t="s">
        <v>730</v>
      </c>
      <c r="C1924" s="194" t="s">
        <v>753</v>
      </c>
      <c r="D1924" s="194" t="s">
        <v>753</v>
      </c>
      <c r="E1924" s="194" t="s">
        <v>745</v>
      </c>
      <c r="F1924" s="195">
        <v>-3901.9680000000008</v>
      </c>
      <c r="G1924" s="194">
        <f>'Drop downs XTRA'!$F1924*2</f>
        <v>-7803.9360000000015</v>
      </c>
      <c r="H1924" s="196">
        <v>42091</v>
      </c>
    </row>
    <row r="1925" spans="1:8">
      <c r="A1925" s="82" t="s">
        <v>761</v>
      </c>
      <c r="B1925" s="197" t="s">
        <v>730</v>
      </c>
      <c r="C1925" s="197" t="s">
        <v>753</v>
      </c>
      <c r="D1925" s="197" t="s">
        <v>753</v>
      </c>
      <c r="E1925" s="197" t="s">
        <v>745</v>
      </c>
      <c r="F1925" s="199">
        <v>-798.76800000000003</v>
      </c>
      <c r="G1925" s="197">
        <f>'Drop downs XTRA'!$F1925*2</f>
        <v>-1597.5360000000001</v>
      </c>
      <c r="H1925" s="200">
        <v>42504</v>
      </c>
    </row>
    <row r="1926" spans="1:8">
      <c r="A1926" s="83" t="s">
        <v>309</v>
      </c>
      <c r="B1926" s="194" t="s">
        <v>730</v>
      </c>
      <c r="C1926" s="194" t="s">
        <v>753</v>
      </c>
      <c r="D1926" s="194" t="s">
        <v>753</v>
      </c>
      <c r="E1926" s="194" t="s">
        <v>745</v>
      </c>
      <c r="F1926" s="195">
        <v>-2102.2674551999994</v>
      </c>
      <c r="G1926" s="194">
        <f>'Drop downs XTRA'!$F1926*2</f>
        <v>-4204.5349103999988</v>
      </c>
      <c r="H1926" s="196">
        <v>42028</v>
      </c>
    </row>
    <row r="1927" spans="1:8">
      <c r="A1927" s="82" t="s">
        <v>601</v>
      </c>
      <c r="B1927" s="197" t="s">
        <v>730</v>
      </c>
      <c r="C1927" s="197" t="s">
        <v>753</v>
      </c>
      <c r="D1927" s="197" t="s">
        <v>753</v>
      </c>
      <c r="E1927" s="197" t="s">
        <v>745</v>
      </c>
      <c r="F1927" s="199">
        <v>-1483.2720000000006</v>
      </c>
      <c r="G1927" s="197">
        <f>'Drop downs XTRA'!$F1927*2</f>
        <v>-2966.5440000000012</v>
      </c>
      <c r="H1927" s="200">
        <v>42758</v>
      </c>
    </row>
    <row r="1928" spans="1:8">
      <c r="A1928" s="83" t="s">
        <v>762</v>
      </c>
      <c r="B1928" s="194" t="s">
        <v>730</v>
      </c>
      <c r="C1928" s="194" t="s">
        <v>753</v>
      </c>
      <c r="D1928" s="194" t="s">
        <v>753</v>
      </c>
      <c r="E1928" s="194" t="s">
        <v>745</v>
      </c>
      <c r="F1928" s="195">
        <v>-1136.576</v>
      </c>
      <c r="G1928" s="194">
        <f>'Drop downs XTRA'!$F1928*2</f>
        <v>-2273.152</v>
      </c>
      <c r="H1928" s="196">
        <v>42537</v>
      </c>
    </row>
    <row r="1929" spans="1:8">
      <c r="A1929" s="82" t="s">
        <v>763</v>
      </c>
      <c r="B1929" s="197" t="s">
        <v>730</v>
      </c>
      <c r="C1929" s="197" t="s">
        <v>753</v>
      </c>
      <c r="D1929" s="197" t="s">
        <v>753</v>
      </c>
      <c r="E1929" s="197" t="s">
        <v>745</v>
      </c>
      <c r="F1929" s="199">
        <v>-2242.5984000000003</v>
      </c>
      <c r="G1929" s="197">
        <f>'Drop downs XTRA'!$F1929*2</f>
        <v>-4485.1968000000006</v>
      </c>
      <c r="H1929" s="200">
        <v>42905</v>
      </c>
    </row>
    <row r="1930" spans="1:8">
      <c r="A1930" s="83" t="s">
        <v>764</v>
      </c>
      <c r="B1930" s="194" t="s">
        <v>730</v>
      </c>
      <c r="C1930" s="194" t="s">
        <v>753</v>
      </c>
      <c r="D1930" s="194" t="s">
        <v>753</v>
      </c>
      <c r="E1930" s="194" t="s">
        <v>745</v>
      </c>
      <c r="F1930" s="195">
        <v>-1931.6582438400001</v>
      </c>
      <c r="G1930" s="194">
        <f>'Drop downs XTRA'!$F1930*2</f>
        <v>-3863.3164876800001</v>
      </c>
      <c r="H1930" s="196">
        <v>42582</v>
      </c>
    </row>
    <row r="1931" spans="1:8">
      <c r="A1931" s="82" t="s">
        <v>533</v>
      </c>
      <c r="B1931" s="197" t="s">
        <v>730</v>
      </c>
      <c r="C1931" s="197" t="s">
        <v>753</v>
      </c>
      <c r="D1931" s="197" t="s">
        <v>753</v>
      </c>
      <c r="E1931" s="197" t="s">
        <v>745</v>
      </c>
      <c r="F1931" s="199">
        <v>-2686.4459999999999</v>
      </c>
      <c r="G1931" s="197">
        <f>'Drop downs XTRA'!$F1931*2</f>
        <v>-5372.8919999999998</v>
      </c>
      <c r="H1931" s="200">
        <v>42872</v>
      </c>
    </row>
    <row r="1932" spans="1:8">
      <c r="A1932" s="83" t="s">
        <v>760</v>
      </c>
      <c r="B1932" s="194" t="s">
        <v>738</v>
      </c>
      <c r="C1932" s="194" t="s">
        <v>753</v>
      </c>
      <c r="D1932" s="194" t="s">
        <v>753</v>
      </c>
      <c r="E1932" s="194" t="s">
        <v>745</v>
      </c>
      <c r="F1932" s="195">
        <v>-8939.1490650000014</v>
      </c>
      <c r="G1932" s="194">
        <f>'Drop downs XTRA'!$F1932*2</f>
        <v>-17878.298130000003</v>
      </c>
      <c r="H1932" s="196">
        <v>42991</v>
      </c>
    </row>
    <row r="1933" spans="1:8">
      <c r="A1933" s="82" t="s">
        <v>39</v>
      </c>
      <c r="B1933" s="197" t="s">
        <v>738</v>
      </c>
      <c r="C1933" s="197" t="s">
        <v>753</v>
      </c>
      <c r="D1933" s="197" t="s">
        <v>753</v>
      </c>
      <c r="E1933" s="197" t="s">
        <v>745</v>
      </c>
      <c r="F1933" s="199">
        <v>-4938.4282500000018</v>
      </c>
      <c r="G1933" s="197">
        <f>'Drop downs XTRA'!$F1933*2</f>
        <v>-9876.8565000000035</v>
      </c>
      <c r="H1933" s="200">
        <v>42665</v>
      </c>
    </row>
    <row r="1934" spans="1:8">
      <c r="A1934" s="83" t="s">
        <v>761</v>
      </c>
      <c r="B1934" s="194" t="s">
        <v>738</v>
      </c>
      <c r="C1934" s="194" t="s">
        <v>753</v>
      </c>
      <c r="D1934" s="194" t="s">
        <v>753</v>
      </c>
      <c r="E1934" s="194" t="s">
        <v>745</v>
      </c>
      <c r="F1934" s="195">
        <v>-1529.28</v>
      </c>
      <c r="G1934" s="194">
        <f>'Drop downs XTRA'!$F1934*2</f>
        <v>-3058.56</v>
      </c>
      <c r="H1934" s="196">
        <v>42202</v>
      </c>
    </row>
    <row r="1935" spans="1:8">
      <c r="A1935" s="82" t="s">
        <v>309</v>
      </c>
      <c r="B1935" s="197" t="s">
        <v>738</v>
      </c>
      <c r="C1935" s="197" t="s">
        <v>753</v>
      </c>
      <c r="D1935" s="197" t="s">
        <v>753</v>
      </c>
      <c r="E1935" s="197" t="s">
        <v>745</v>
      </c>
      <c r="F1935" s="199">
        <v>-2056.247856</v>
      </c>
      <c r="G1935" s="197">
        <f>'Drop downs XTRA'!$F1935*2</f>
        <v>-4112.4957119999999</v>
      </c>
      <c r="H1935" s="200">
        <v>42908</v>
      </c>
    </row>
    <row r="1936" spans="1:8">
      <c r="A1936" s="83" t="s">
        <v>601</v>
      </c>
      <c r="B1936" s="194" t="s">
        <v>738</v>
      </c>
      <c r="C1936" s="194" t="s">
        <v>753</v>
      </c>
      <c r="D1936" s="194" t="s">
        <v>753</v>
      </c>
      <c r="E1936" s="194" t="s">
        <v>745</v>
      </c>
      <c r="F1936" s="195">
        <v>-1111.5899999999999</v>
      </c>
      <c r="G1936" s="194">
        <f>'Drop downs XTRA'!$F1936*2</f>
        <v>-2223.1799999999998</v>
      </c>
      <c r="H1936" s="196">
        <v>42102</v>
      </c>
    </row>
    <row r="1937" spans="1:8">
      <c r="A1937" s="82" t="s">
        <v>762</v>
      </c>
      <c r="B1937" s="197" t="s">
        <v>738</v>
      </c>
      <c r="C1937" s="197" t="s">
        <v>753</v>
      </c>
      <c r="D1937" s="197" t="s">
        <v>753</v>
      </c>
      <c r="E1937" s="197" t="s">
        <v>745</v>
      </c>
      <c r="F1937" s="199">
        <v>-1213.6320000000001</v>
      </c>
      <c r="G1937" s="197">
        <f>'Drop downs XTRA'!$F1937*2</f>
        <v>-2427.2640000000001</v>
      </c>
      <c r="H1937" s="200">
        <v>42780</v>
      </c>
    </row>
    <row r="1938" spans="1:8">
      <c r="A1938" s="83" t="s">
        <v>763</v>
      </c>
      <c r="B1938" s="194" t="s">
        <v>738</v>
      </c>
      <c r="C1938" s="194" t="s">
        <v>753</v>
      </c>
      <c r="D1938" s="194" t="s">
        <v>753</v>
      </c>
      <c r="E1938" s="194" t="s">
        <v>745</v>
      </c>
      <c r="F1938" s="195">
        <v>-1478.4128099999998</v>
      </c>
      <c r="G1938" s="194">
        <f>'Drop downs XTRA'!$F1938*2</f>
        <v>-2956.8256199999996</v>
      </c>
      <c r="H1938" s="196">
        <v>42220</v>
      </c>
    </row>
    <row r="1939" spans="1:8">
      <c r="A1939" s="82" t="s">
        <v>764</v>
      </c>
      <c r="B1939" s="197" t="s">
        <v>738</v>
      </c>
      <c r="C1939" s="197" t="s">
        <v>753</v>
      </c>
      <c r="D1939" s="197" t="s">
        <v>753</v>
      </c>
      <c r="E1939" s="197" t="s">
        <v>745</v>
      </c>
      <c r="F1939" s="199">
        <v>-2141.5403414880002</v>
      </c>
      <c r="G1939" s="197">
        <f>'Drop downs XTRA'!$F1939*2</f>
        <v>-4283.0806829760004</v>
      </c>
      <c r="H1939" s="200">
        <v>42191</v>
      </c>
    </row>
    <row r="1940" spans="1:8">
      <c r="A1940" s="83" t="s">
        <v>533</v>
      </c>
      <c r="B1940" s="194" t="s">
        <v>738</v>
      </c>
      <c r="C1940" s="194" t="s">
        <v>753</v>
      </c>
      <c r="D1940" s="194" t="s">
        <v>753</v>
      </c>
      <c r="E1940" s="194" t="s">
        <v>745</v>
      </c>
      <c r="F1940" s="195">
        <v>-1527.6959999999999</v>
      </c>
      <c r="G1940" s="194">
        <f>'Drop downs XTRA'!$F1940*2</f>
        <v>-3055.3919999999998</v>
      </c>
      <c r="H1940" s="196">
        <v>42291</v>
      </c>
    </row>
    <row r="1941" spans="1:8">
      <c r="A1941" s="82" t="s">
        <v>760</v>
      </c>
      <c r="B1941" s="197" t="s">
        <v>748</v>
      </c>
      <c r="C1941" s="197" t="s">
        <v>753</v>
      </c>
      <c r="D1941" s="197" t="s">
        <v>753</v>
      </c>
      <c r="E1941" s="197" t="s">
        <v>745</v>
      </c>
      <c r="F1941" s="199">
        <v>-10314.877320000003</v>
      </c>
      <c r="G1941" s="197">
        <f>'Drop downs XTRA'!$F1941*2</f>
        <v>-20629.754640000006</v>
      </c>
      <c r="H1941" s="200">
        <v>42612</v>
      </c>
    </row>
    <row r="1942" spans="1:8">
      <c r="A1942" s="83" t="s">
        <v>39</v>
      </c>
      <c r="B1942" s="194" t="s">
        <v>748</v>
      </c>
      <c r="C1942" s="194" t="s">
        <v>753</v>
      </c>
      <c r="D1942" s="194" t="s">
        <v>753</v>
      </c>
      <c r="E1942" s="194" t="s">
        <v>745</v>
      </c>
      <c r="F1942" s="195">
        <v>-3414.2220000000007</v>
      </c>
      <c r="G1942" s="194">
        <f>'Drop downs XTRA'!$F1942*2</f>
        <v>-6828.4440000000013</v>
      </c>
      <c r="H1942" s="196">
        <v>42071</v>
      </c>
    </row>
    <row r="1943" spans="1:8">
      <c r="A1943" s="82" t="s">
        <v>761</v>
      </c>
      <c r="B1943" s="197" t="s">
        <v>748</v>
      </c>
      <c r="C1943" s="197" t="s">
        <v>753</v>
      </c>
      <c r="D1943" s="197" t="s">
        <v>753</v>
      </c>
      <c r="E1943" s="197" t="s">
        <v>745</v>
      </c>
      <c r="F1943" s="199">
        <v>-1095.9839999999999</v>
      </c>
      <c r="G1943" s="197">
        <f>'Drop downs XTRA'!$F1943*2</f>
        <v>-2191.9679999999998</v>
      </c>
      <c r="H1943" s="200">
        <v>42836</v>
      </c>
    </row>
    <row r="1944" spans="1:8">
      <c r="A1944" s="83" t="s">
        <v>309</v>
      </c>
      <c r="B1944" s="194" t="s">
        <v>748</v>
      </c>
      <c r="C1944" s="194" t="s">
        <v>753</v>
      </c>
      <c r="D1944" s="194" t="s">
        <v>753</v>
      </c>
      <c r="E1944" s="194" t="s">
        <v>745</v>
      </c>
      <c r="F1944" s="195">
        <v>-1637.0827200000001</v>
      </c>
      <c r="G1944" s="194">
        <f>'Drop downs XTRA'!$F1944*2</f>
        <v>-3274.1654400000002</v>
      </c>
      <c r="H1944" s="196">
        <v>42710</v>
      </c>
    </row>
    <row r="1945" spans="1:8">
      <c r="A1945" s="82" t="s">
        <v>601</v>
      </c>
      <c r="B1945" s="197" t="s">
        <v>748</v>
      </c>
      <c r="C1945" s="197" t="s">
        <v>753</v>
      </c>
      <c r="D1945" s="197" t="s">
        <v>753</v>
      </c>
      <c r="E1945" s="197" t="s">
        <v>745</v>
      </c>
      <c r="F1945" s="199">
        <v>-913.43700000000001</v>
      </c>
      <c r="G1945" s="197">
        <f>'Drop downs XTRA'!$F1945*2</f>
        <v>-1826.874</v>
      </c>
      <c r="H1945" s="200">
        <v>42247</v>
      </c>
    </row>
    <row r="1946" spans="1:8">
      <c r="A1946" s="83" t="s">
        <v>762</v>
      </c>
      <c r="B1946" s="194" t="s">
        <v>748</v>
      </c>
      <c r="C1946" s="194" t="s">
        <v>753</v>
      </c>
      <c r="D1946" s="194" t="s">
        <v>753</v>
      </c>
      <c r="E1946" s="194" t="s">
        <v>745</v>
      </c>
      <c r="F1946" s="195">
        <v>-924.67200000000003</v>
      </c>
      <c r="G1946" s="194">
        <f>'Drop downs XTRA'!$F1946*2</f>
        <v>-1849.3440000000001</v>
      </c>
      <c r="H1946" s="196">
        <v>42162</v>
      </c>
    </row>
    <row r="1947" spans="1:8">
      <c r="A1947" s="82" t="s">
        <v>763</v>
      </c>
      <c r="B1947" s="197" t="s">
        <v>748</v>
      </c>
      <c r="C1947" s="197" t="s">
        <v>753</v>
      </c>
      <c r="D1947" s="197" t="s">
        <v>753</v>
      </c>
      <c r="E1947" s="197" t="s">
        <v>745</v>
      </c>
      <c r="F1947" s="199">
        <v>-2199.8822400000004</v>
      </c>
      <c r="G1947" s="197">
        <f>'Drop downs XTRA'!$F1947*2</f>
        <v>-4399.7644800000007</v>
      </c>
      <c r="H1947" s="200">
        <v>42612</v>
      </c>
    </row>
    <row r="1948" spans="1:8">
      <c r="A1948" s="83" t="s">
        <v>764</v>
      </c>
      <c r="B1948" s="194" t="s">
        <v>748</v>
      </c>
      <c r="C1948" s="194" t="s">
        <v>753</v>
      </c>
      <c r="D1948" s="194" t="s">
        <v>753</v>
      </c>
      <c r="E1948" s="194" t="s">
        <v>745</v>
      </c>
      <c r="F1948" s="195">
        <v>-1148.7469230720001</v>
      </c>
      <c r="G1948" s="194">
        <f>'Drop downs XTRA'!$F1948*2</f>
        <v>-2297.4938461440001</v>
      </c>
      <c r="H1948" s="196">
        <v>42958</v>
      </c>
    </row>
    <row r="1949" spans="1:8">
      <c r="A1949" s="82" t="s">
        <v>533</v>
      </c>
      <c r="B1949" s="197" t="s">
        <v>748</v>
      </c>
      <c r="C1949" s="197" t="s">
        <v>753</v>
      </c>
      <c r="D1949" s="197" t="s">
        <v>753</v>
      </c>
      <c r="E1949" s="197" t="s">
        <v>745</v>
      </c>
      <c r="F1949" s="199">
        <v>-2188.62</v>
      </c>
      <c r="G1949" s="197">
        <f>'Drop downs XTRA'!$F1949*2</f>
        <v>-4377.24</v>
      </c>
      <c r="H1949" s="200">
        <v>42201</v>
      </c>
    </row>
    <row r="1950" spans="1:8">
      <c r="A1950" s="83" t="s">
        <v>760</v>
      </c>
      <c r="B1950" s="194" t="s">
        <v>744</v>
      </c>
      <c r="C1950" s="194" t="s">
        <v>753</v>
      </c>
      <c r="D1950" s="194" t="s">
        <v>753</v>
      </c>
      <c r="E1950" s="194" t="s">
        <v>745</v>
      </c>
      <c r="F1950" s="195">
        <v>-6513.9106725000011</v>
      </c>
      <c r="G1950" s="194">
        <f>'Drop downs XTRA'!$F1950*2</f>
        <v>-13027.821345000002</v>
      </c>
      <c r="H1950" s="196">
        <v>42924</v>
      </c>
    </row>
    <row r="1951" spans="1:8">
      <c r="A1951" s="82" t="s">
        <v>39</v>
      </c>
      <c r="B1951" s="197" t="s">
        <v>744</v>
      </c>
      <c r="C1951" s="197" t="s">
        <v>753</v>
      </c>
      <c r="D1951" s="197" t="s">
        <v>753</v>
      </c>
      <c r="E1951" s="197" t="s">
        <v>745</v>
      </c>
      <c r="F1951" s="199">
        <v>-2194.8570000000004</v>
      </c>
      <c r="G1951" s="197">
        <f>'Drop downs XTRA'!$F1951*2</f>
        <v>-4389.7140000000009</v>
      </c>
      <c r="H1951" s="200">
        <v>42884</v>
      </c>
    </row>
    <row r="1952" spans="1:8">
      <c r="A1952" s="83" t="s">
        <v>761</v>
      </c>
      <c r="B1952" s="194" t="s">
        <v>744</v>
      </c>
      <c r="C1952" s="194" t="s">
        <v>753</v>
      </c>
      <c r="D1952" s="194" t="s">
        <v>753</v>
      </c>
      <c r="E1952" s="194" t="s">
        <v>745</v>
      </c>
      <c r="F1952" s="195">
        <v>-1338.12</v>
      </c>
      <c r="G1952" s="194">
        <f>'Drop downs XTRA'!$F1952*2</f>
        <v>-2676.24</v>
      </c>
      <c r="H1952" s="196">
        <v>42677</v>
      </c>
    </row>
    <row r="1953" spans="1:8">
      <c r="A1953" s="82" t="s">
        <v>309</v>
      </c>
      <c r="B1953" s="197" t="s">
        <v>744</v>
      </c>
      <c r="C1953" s="197" t="s">
        <v>753</v>
      </c>
      <c r="D1953" s="197" t="s">
        <v>753</v>
      </c>
      <c r="E1953" s="197" t="s">
        <v>745</v>
      </c>
      <c r="F1953" s="199">
        <v>-1561.5250559999997</v>
      </c>
      <c r="G1953" s="197">
        <f>'Drop downs XTRA'!$F1953*2</f>
        <v>-3123.0501119999994</v>
      </c>
      <c r="H1953" s="200">
        <v>42518</v>
      </c>
    </row>
    <row r="1954" spans="1:8">
      <c r="A1954" s="83" t="s">
        <v>601</v>
      </c>
      <c r="B1954" s="194" t="s">
        <v>744</v>
      </c>
      <c r="C1954" s="194" t="s">
        <v>753</v>
      </c>
      <c r="D1954" s="194" t="s">
        <v>753</v>
      </c>
      <c r="E1954" s="194" t="s">
        <v>745</v>
      </c>
      <c r="F1954" s="195">
        <v>-1463.4067500000001</v>
      </c>
      <c r="G1954" s="194">
        <f>'Drop downs XTRA'!$F1954*2</f>
        <v>-2926.8135000000002</v>
      </c>
      <c r="H1954" s="196">
        <v>42969</v>
      </c>
    </row>
    <row r="1955" spans="1:8">
      <c r="A1955" s="82" t="s">
        <v>762</v>
      </c>
      <c r="B1955" s="197" t="s">
        <v>744</v>
      </c>
      <c r="C1955" s="197" t="s">
        <v>753</v>
      </c>
      <c r="D1955" s="197" t="s">
        <v>753</v>
      </c>
      <c r="E1955" s="197" t="s">
        <v>745</v>
      </c>
      <c r="F1955" s="199">
        <v>-1436.5440000000001</v>
      </c>
      <c r="G1955" s="197">
        <f>'Drop downs XTRA'!$F1955*2</f>
        <v>-2873.0880000000002</v>
      </c>
      <c r="H1955" s="200">
        <v>42509</v>
      </c>
    </row>
    <row r="1956" spans="1:8">
      <c r="A1956" s="83" t="s">
        <v>763</v>
      </c>
      <c r="B1956" s="194" t="s">
        <v>744</v>
      </c>
      <c r="C1956" s="194" t="s">
        <v>753</v>
      </c>
      <c r="D1956" s="194" t="s">
        <v>753</v>
      </c>
      <c r="E1956" s="194" t="s">
        <v>745</v>
      </c>
      <c r="F1956" s="195">
        <v>-1708.8132599999999</v>
      </c>
      <c r="G1956" s="194">
        <f>'Drop downs XTRA'!$F1956*2</f>
        <v>-3417.6265199999998</v>
      </c>
      <c r="H1956" s="196">
        <v>42424</v>
      </c>
    </row>
    <row r="1957" spans="1:8">
      <c r="A1957" s="82" t="s">
        <v>764</v>
      </c>
      <c r="B1957" s="197" t="s">
        <v>744</v>
      </c>
      <c r="C1957" s="197" t="s">
        <v>753</v>
      </c>
      <c r="D1957" s="197" t="s">
        <v>753</v>
      </c>
      <c r="E1957" s="197" t="s">
        <v>745</v>
      </c>
      <c r="F1957" s="199">
        <v>-1276.6933383119999</v>
      </c>
      <c r="G1957" s="197">
        <f>'Drop downs XTRA'!$F1957*2</f>
        <v>-2553.3866766239998</v>
      </c>
      <c r="H1957" s="200">
        <v>42541</v>
      </c>
    </row>
    <row r="1958" spans="1:8">
      <c r="A1958" s="83" t="s">
        <v>533</v>
      </c>
      <c r="B1958" s="194" t="s">
        <v>744</v>
      </c>
      <c r="C1958" s="194" t="s">
        <v>753</v>
      </c>
      <c r="D1958" s="194" t="s">
        <v>753</v>
      </c>
      <c r="E1958" s="194" t="s">
        <v>745</v>
      </c>
      <c r="F1958" s="195">
        <v>-1438.2359999999999</v>
      </c>
      <c r="G1958" s="194">
        <f>'Drop downs XTRA'!$F1958*2</f>
        <v>-2876.4719999999998</v>
      </c>
      <c r="H1958" s="196">
        <v>42233</v>
      </c>
    </row>
    <row r="1959" spans="1:8">
      <c r="A1959" s="82" t="s">
        <v>729</v>
      </c>
      <c r="B1959" s="197" t="s">
        <v>730</v>
      </c>
      <c r="C1959" s="197" t="s">
        <v>731</v>
      </c>
      <c r="D1959" s="197" t="s">
        <v>755</v>
      </c>
      <c r="E1959" s="197" t="s">
        <v>28</v>
      </c>
      <c r="F1959" s="199">
        <v>27288.359351426239</v>
      </c>
      <c r="G1959" s="197">
        <f>'Drop downs XTRA'!$F1959*2</f>
        <v>54576.718702852479</v>
      </c>
      <c r="H1959" s="200">
        <v>42478</v>
      </c>
    </row>
    <row r="1960" spans="1:8">
      <c r="A1960" s="83" t="s">
        <v>735</v>
      </c>
      <c r="B1960" s="194" t="s">
        <v>730</v>
      </c>
      <c r="C1960" s="194" t="s">
        <v>504</v>
      </c>
      <c r="D1960" s="194" t="s">
        <v>754</v>
      </c>
      <c r="E1960" s="194" t="s">
        <v>28</v>
      </c>
      <c r="F1960" s="195">
        <v>3280.6029441312003</v>
      </c>
      <c r="G1960" s="194">
        <f>'Drop downs XTRA'!$F1960*2</f>
        <v>6561.2058882624005</v>
      </c>
      <c r="H1960" s="196">
        <v>42874</v>
      </c>
    </row>
    <row r="1961" spans="1:8">
      <c r="A1961" s="82" t="s">
        <v>741</v>
      </c>
      <c r="B1961" s="197" t="s">
        <v>730</v>
      </c>
      <c r="C1961" s="197" t="s">
        <v>504</v>
      </c>
      <c r="D1961" s="197" t="s">
        <v>754</v>
      </c>
      <c r="E1961" s="197" t="s">
        <v>28</v>
      </c>
      <c r="F1961" s="199">
        <v>7332.7568095272945</v>
      </c>
      <c r="G1961" s="197">
        <f>'Drop downs XTRA'!$F1961*2</f>
        <v>14665.513619054589</v>
      </c>
      <c r="H1961" s="200">
        <v>42871</v>
      </c>
    </row>
    <row r="1962" spans="1:8">
      <c r="A1962" s="83" t="s">
        <v>746</v>
      </c>
      <c r="B1962" s="194" t="s">
        <v>730</v>
      </c>
      <c r="C1962" s="194" t="s">
        <v>734</v>
      </c>
      <c r="D1962" s="194" t="s">
        <v>494</v>
      </c>
      <c r="E1962" s="194" t="s">
        <v>28</v>
      </c>
      <c r="F1962" s="195">
        <v>12798.184437514768</v>
      </c>
      <c r="G1962" s="194">
        <f>'Drop downs XTRA'!$F1962*2</f>
        <v>25596.368875029537</v>
      </c>
      <c r="H1962" s="196">
        <v>42366</v>
      </c>
    </row>
    <row r="1963" spans="1:8">
      <c r="A1963" s="82" t="s">
        <v>729</v>
      </c>
      <c r="B1963" s="197" t="s">
        <v>738</v>
      </c>
      <c r="C1963" s="197" t="s">
        <v>731</v>
      </c>
      <c r="D1963" s="197" t="s">
        <v>754</v>
      </c>
      <c r="E1963" s="197" t="s">
        <v>28</v>
      </c>
      <c r="F1963" s="199">
        <v>20892.058754489994</v>
      </c>
      <c r="G1963" s="197">
        <f>'Drop downs XTRA'!$F1963*2</f>
        <v>41784.117508979987</v>
      </c>
      <c r="H1963" s="200">
        <v>42020</v>
      </c>
    </row>
    <row r="1964" spans="1:8">
      <c r="A1964" s="83" t="s">
        <v>735</v>
      </c>
      <c r="B1964" s="194" t="s">
        <v>738</v>
      </c>
      <c r="C1964" s="194" t="s">
        <v>731</v>
      </c>
      <c r="D1964" s="194" t="s">
        <v>755</v>
      </c>
      <c r="E1964" s="194" t="s">
        <v>28</v>
      </c>
      <c r="F1964" s="195">
        <v>4467.6696289352394</v>
      </c>
      <c r="G1964" s="194">
        <f>'Drop downs XTRA'!$F1964*2</f>
        <v>8935.3392578704788</v>
      </c>
      <c r="H1964" s="196">
        <v>42629</v>
      </c>
    </row>
    <row r="1965" spans="1:8">
      <c r="A1965" s="82" t="s">
        <v>741</v>
      </c>
      <c r="B1965" s="197" t="s">
        <v>738</v>
      </c>
      <c r="C1965" s="197" t="s">
        <v>734</v>
      </c>
      <c r="D1965" s="197" t="s">
        <v>491</v>
      </c>
      <c r="E1965" s="197" t="s">
        <v>28</v>
      </c>
      <c r="F1965" s="199">
        <v>8361.9768469248011</v>
      </c>
      <c r="G1965" s="197">
        <f>'Drop downs XTRA'!$F1965*2</f>
        <v>16723.953693849602</v>
      </c>
      <c r="H1965" s="200">
        <v>42508</v>
      </c>
    </row>
    <row r="1966" spans="1:8">
      <c r="A1966" s="83" t="s">
        <v>746</v>
      </c>
      <c r="B1966" s="194" t="s">
        <v>738</v>
      </c>
      <c r="C1966" s="194" t="s">
        <v>734</v>
      </c>
      <c r="D1966" s="194" t="s">
        <v>751</v>
      </c>
      <c r="E1966" s="194" t="s">
        <v>28</v>
      </c>
      <c r="F1966" s="195">
        <v>12086.478690393786</v>
      </c>
      <c r="G1966" s="194">
        <f>'Drop downs XTRA'!$F1966*2</f>
        <v>24172.957380787571</v>
      </c>
      <c r="H1966" s="196">
        <v>42509</v>
      </c>
    </row>
    <row r="1967" spans="1:8">
      <c r="A1967" s="82" t="s">
        <v>729</v>
      </c>
      <c r="B1967" s="197" t="s">
        <v>744</v>
      </c>
      <c r="C1967" s="197" t="s">
        <v>504</v>
      </c>
      <c r="D1967" s="197" t="s">
        <v>755</v>
      </c>
      <c r="E1967" s="197" t="s">
        <v>28</v>
      </c>
      <c r="F1967" s="199">
        <v>20586.093465608992</v>
      </c>
      <c r="G1967" s="197">
        <f>'Drop downs XTRA'!$F1967*2</f>
        <v>41172.186931217984</v>
      </c>
      <c r="H1967" s="200">
        <v>42789</v>
      </c>
    </row>
    <row r="1968" spans="1:8">
      <c r="A1968" s="83" t="s">
        <v>735</v>
      </c>
      <c r="B1968" s="194" t="s">
        <v>744</v>
      </c>
      <c r="C1968" s="194" t="s">
        <v>504</v>
      </c>
      <c r="D1968" s="194" t="s">
        <v>751</v>
      </c>
      <c r="E1968" s="194" t="s">
        <v>28</v>
      </c>
      <c r="F1968" s="195">
        <v>5392.5933220064098</v>
      </c>
      <c r="G1968" s="194">
        <f>'Drop downs XTRA'!$F1968*2</f>
        <v>10785.18664401282</v>
      </c>
      <c r="H1968" s="196">
        <v>42833</v>
      </c>
    </row>
    <row r="1969" spans="1:8">
      <c r="A1969" s="82" t="s">
        <v>741</v>
      </c>
      <c r="B1969" s="197" t="s">
        <v>744</v>
      </c>
      <c r="C1969" s="197" t="s">
        <v>734</v>
      </c>
      <c r="D1969" s="197" t="s">
        <v>491</v>
      </c>
      <c r="E1969" s="197" t="s">
        <v>28</v>
      </c>
      <c r="F1969" s="199">
        <v>8227.8943910442704</v>
      </c>
      <c r="G1969" s="197">
        <f>'Drop downs XTRA'!$F1969*2</f>
        <v>16455.788782088541</v>
      </c>
      <c r="H1969" s="200">
        <v>42401</v>
      </c>
    </row>
    <row r="1970" spans="1:8">
      <c r="A1970" s="83" t="s">
        <v>746</v>
      </c>
      <c r="B1970" s="194" t="s">
        <v>744</v>
      </c>
      <c r="C1970" s="194" t="s">
        <v>743</v>
      </c>
      <c r="D1970" s="194" t="s">
        <v>752</v>
      </c>
      <c r="E1970" s="194" t="s">
        <v>28</v>
      </c>
      <c r="F1970" s="195">
        <v>11336.843221335546</v>
      </c>
      <c r="G1970" s="194">
        <f>'Drop downs XTRA'!$F1970*2</f>
        <v>22673.686442671093</v>
      </c>
      <c r="H1970" s="196">
        <v>42802</v>
      </c>
    </row>
    <row r="1971" spans="1:8">
      <c r="A1971" s="82" t="s">
        <v>729</v>
      </c>
      <c r="B1971" s="197" t="s">
        <v>748</v>
      </c>
      <c r="C1971" s="197" t="s">
        <v>502</v>
      </c>
      <c r="D1971" s="197" t="s">
        <v>754</v>
      </c>
      <c r="E1971" s="197" t="s">
        <v>28</v>
      </c>
      <c r="F1971" s="199">
        <v>11146.356306508493</v>
      </c>
      <c r="G1971" s="197">
        <f>'Drop downs XTRA'!$F1971*2</f>
        <v>22292.712613016985</v>
      </c>
      <c r="H1971" s="200">
        <v>42709</v>
      </c>
    </row>
    <row r="1972" spans="1:8">
      <c r="A1972" s="83" t="s">
        <v>735</v>
      </c>
      <c r="B1972" s="194" t="s">
        <v>748</v>
      </c>
      <c r="C1972" s="194" t="s">
        <v>734</v>
      </c>
      <c r="D1972" s="194" t="s">
        <v>752</v>
      </c>
      <c r="E1972" s="194" t="s">
        <v>28</v>
      </c>
      <c r="F1972" s="195">
        <v>6205.9558140134113</v>
      </c>
      <c r="G1972" s="194">
        <f>'Drop downs XTRA'!$F1972*2</f>
        <v>12411.911628026823</v>
      </c>
      <c r="H1972" s="196">
        <v>42225</v>
      </c>
    </row>
    <row r="1973" spans="1:8">
      <c r="A1973" s="82" t="s">
        <v>741</v>
      </c>
      <c r="B1973" s="197" t="s">
        <v>748</v>
      </c>
      <c r="C1973" s="197" t="s">
        <v>731</v>
      </c>
      <c r="D1973" s="197" t="s">
        <v>752</v>
      </c>
      <c r="E1973" s="197" t="s">
        <v>28</v>
      </c>
      <c r="F1973" s="199">
        <v>6504.8649116774386</v>
      </c>
      <c r="G1973" s="197">
        <f>'Drop downs XTRA'!$F1973*2</f>
        <v>13009.729823354877</v>
      </c>
      <c r="H1973" s="200">
        <v>42823</v>
      </c>
    </row>
    <row r="1974" spans="1:8">
      <c r="A1974" s="83" t="s">
        <v>746</v>
      </c>
      <c r="B1974" s="194" t="s">
        <v>748</v>
      </c>
      <c r="C1974" s="194" t="s">
        <v>743</v>
      </c>
      <c r="D1974" s="194" t="s">
        <v>752</v>
      </c>
      <c r="E1974" s="194" t="s">
        <v>28</v>
      </c>
      <c r="F1974" s="195">
        <v>21596.936238306171</v>
      </c>
      <c r="G1974" s="194">
        <f>'Drop downs XTRA'!$F1974*2</f>
        <v>43193.872476612341</v>
      </c>
      <c r="H1974" s="196">
        <v>42985</v>
      </c>
    </row>
    <row r="1975" spans="1:8">
      <c r="A1975" s="82" t="s">
        <v>729</v>
      </c>
      <c r="B1975" s="197" t="s">
        <v>738</v>
      </c>
      <c r="C1975" s="197" t="s">
        <v>750</v>
      </c>
      <c r="D1975" s="197" t="s">
        <v>752</v>
      </c>
      <c r="E1975" s="197" t="s">
        <v>28</v>
      </c>
      <c r="F1975" s="199">
        <v>27028.470214745998</v>
      </c>
      <c r="G1975" s="197">
        <f>'Drop downs XTRA'!$F1975*2</f>
        <v>54056.940429491995</v>
      </c>
      <c r="H1975" s="200">
        <v>42358</v>
      </c>
    </row>
    <row r="1976" spans="1:8">
      <c r="A1976" s="83" t="s">
        <v>735</v>
      </c>
      <c r="B1976" s="194" t="s">
        <v>738</v>
      </c>
      <c r="C1976" s="194" t="s">
        <v>504</v>
      </c>
      <c r="D1976" s="194" t="s">
        <v>752</v>
      </c>
      <c r="E1976" s="194" t="s">
        <v>28</v>
      </c>
      <c r="F1976" s="195">
        <v>4793.4162862279181</v>
      </c>
      <c r="G1976" s="194">
        <f>'Drop downs XTRA'!$F1976*2</f>
        <v>9586.8325724558363</v>
      </c>
      <c r="H1976" s="196">
        <v>42796</v>
      </c>
    </row>
    <row r="1977" spans="1:8">
      <c r="A1977" s="82" t="s">
        <v>741</v>
      </c>
      <c r="B1977" s="197" t="s">
        <v>738</v>
      </c>
      <c r="C1977" s="197" t="s">
        <v>743</v>
      </c>
      <c r="D1977" s="197" t="s">
        <v>751</v>
      </c>
      <c r="E1977" s="197" t="s">
        <v>28</v>
      </c>
      <c r="F1977" s="199">
        <v>9553.3857794949126</v>
      </c>
      <c r="G1977" s="197">
        <f>'Drop downs XTRA'!$F1977*2</f>
        <v>19106.771558989825</v>
      </c>
      <c r="H1977" s="200">
        <v>42953</v>
      </c>
    </row>
    <row r="1978" spans="1:8">
      <c r="A1978" s="83" t="s">
        <v>746</v>
      </c>
      <c r="B1978" s="194" t="s">
        <v>738</v>
      </c>
      <c r="C1978" s="194" t="s">
        <v>743</v>
      </c>
      <c r="D1978" s="194" t="s">
        <v>755</v>
      </c>
      <c r="E1978" s="194" t="s">
        <v>28</v>
      </c>
      <c r="F1978" s="195">
        <v>12093.779860506284</v>
      </c>
      <c r="G1978" s="194">
        <f>'Drop downs XTRA'!$F1978*2</f>
        <v>24187.559721012567</v>
      </c>
      <c r="H1978" s="196">
        <v>42797</v>
      </c>
    </row>
    <row r="1979" spans="1:8">
      <c r="A1979" s="82" t="s">
        <v>756</v>
      </c>
      <c r="B1979" s="197" t="s">
        <v>730</v>
      </c>
      <c r="C1979" s="197" t="s">
        <v>504</v>
      </c>
      <c r="D1979" s="197" t="s">
        <v>491</v>
      </c>
      <c r="E1979" s="197" t="s">
        <v>740</v>
      </c>
      <c r="F1979" s="199">
        <v>-8907.4513285839912</v>
      </c>
      <c r="G1979" s="197">
        <f>'Drop downs XTRA'!$F1979*2</f>
        <v>-17814.902657167982</v>
      </c>
      <c r="H1979" s="200">
        <v>42401</v>
      </c>
    </row>
    <row r="1980" spans="1:8">
      <c r="A1980" s="83" t="s">
        <v>757</v>
      </c>
      <c r="B1980" s="194" t="s">
        <v>730</v>
      </c>
      <c r="C1980" s="194" t="s">
        <v>734</v>
      </c>
      <c r="D1980" s="194" t="s">
        <v>491</v>
      </c>
      <c r="E1980" s="194" t="s">
        <v>740</v>
      </c>
      <c r="F1980" s="195">
        <v>-2636.2012892962503</v>
      </c>
      <c r="G1980" s="194">
        <f>'Drop downs XTRA'!$F1980*2</f>
        <v>-5272.4025785925005</v>
      </c>
      <c r="H1980" s="196">
        <v>42038</v>
      </c>
    </row>
    <row r="1981" spans="1:8">
      <c r="A1981" s="82" t="s">
        <v>758</v>
      </c>
      <c r="B1981" s="197" t="s">
        <v>730</v>
      </c>
      <c r="C1981" s="197" t="s">
        <v>750</v>
      </c>
      <c r="D1981" s="197" t="s">
        <v>491</v>
      </c>
      <c r="E1981" s="197" t="s">
        <v>740</v>
      </c>
      <c r="F1981" s="199">
        <v>-3586.2928601702406</v>
      </c>
      <c r="G1981" s="197">
        <f>'Drop downs XTRA'!$F1981*2</f>
        <v>-7172.5857203404812</v>
      </c>
      <c r="H1981" s="200">
        <v>42476</v>
      </c>
    </row>
    <row r="1982" spans="1:8">
      <c r="A1982" s="83" t="s">
        <v>759</v>
      </c>
      <c r="B1982" s="194" t="s">
        <v>730</v>
      </c>
      <c r="C1982" s="194" t="s">
        <v>743</v>
      </c>
      <c r="D1982" s="194" t="s">
        <v>751</v>
      </c>
      <c r="E1982" s="194" t="s">
        <v>740</v>
      </c>
      <c r="F1982" s="195">
        <v>-3356.8826576181673</v>
      </c>
      <c r="G1982" s="194">
        <f>'Drop downs XTRA'!$F1982*2</f>
        <v>-6713.7653152363346</v>
      </c>
      <c r="H1982" s="196">
        <v>42321</v>
      </c>
    </row>
    <row r="1983" spans="1:8">
      <c r="A1983" s="82" t="s">
        <v>756</v>
      </c>
      <c r="B1983" s="197" t="s">
        <v>738</v>
      </c>
      <c r="C1983" s="197" t="s">
        <v>743</v>
      </c>
      <c r="D1983" s="197" t="s">
        <v>751</v>
      </c>
      <c r="E1983" s="197" t="s">
        <v>740</v>
      </c>
      <c r="F1983" s="199">
        <v>-8779.9971135764172</v>
      </c>
      <c r="G1983" s="197">
        <f>'Drop downs XTRA'!$F1983*2</f>
        <v>-17559.994227152834</v>
      </c>
      <c r="H1983" s="200">
        <v>42922</v>
      </c>
    </row>
    <row r="1984" spans="1:8">
      <c r="A1984" s="83" t="s">
        <v>757</v>
      </c>
      <c r="B1984" s="194" t="s">
        <v>738</v>
      </c>
      <c r="C1984" s="194" t="s">
        <v>750</v>
      </c>
      <c r="D1984" s="194" t="s">
        <v>755</v>
      </c>
      <c r="E1984" s="194" t="s">
        <v>740</v>
      </c>
      <c r="F1984" s="195">
        <v>-3117.31796502</v>
      </c>
      <c r="G1984" s="194">
        <f>'Drop downs XTRA'!$F1984*2</f>
        <v>-6234.6359300399999</v>
      </c>
      <c r="H1984" s="196">
        <v>42766</v>
      </c>
    </row>
    <row r="1985" spans="1:8">
      <c r="A1985" s="82" t="s">
        <v>758</v>
      </c>
      <c r="B1985" s="197" t="s">
        <v>738</v>
      </c>
      <c r="C1985" s="197" t="s">
        <v>731</v>
      </c>
      <c r="D1985" s="197" t="s">
        <v>494</v>
      </c>
      <c r="E1985" s="197" t="s">
        <v>740</v>
      </c>
      <c r="F1985" s="199">
        <v>-4052.9169217152007</v>
      </c>
      <c r="G1985" s="197">
        <f>'Drop downs XTRA'!$F1985*2</f>
        <v>-8105.8338434304014</v>
      </c>
      <c r="H1985" s="200">
        <v>42421</v>
      </c>
    </row>
    <row r="1986" spans="1:8">
      <c r="A1986" s="83" t="s">
        <v>759</v>
      </c>
      <c r="B1986" s="194" t="s">
        <v>738</v>
      </c>
      <c r="C1986" s="194" t="s">
        <v>743</v>
      </c>
      <c r="D1986" s="194" t="s">
        <v>751</v>
      </c>
      <c r="E1986" s="194" t="s">
        <v>740</v>
      </c>
      <c r="F1986" s="195">
        <v>-3678.2058849802656</v>
      </c>
      <c r="G1986" s="194">
        <f>'Drop downs XTRA'!$F1986*2</f>
        <v>-7356.4117699605313</v>
      </c>
      <c r="H1986" s="196">
        <v>42024</v>
      </c>
    </row>
    <row r="1987" spans="1:8">
      <c r="A1987" s="82" t="s">
        <v>756</v>
      </c>
      <c r="B1987" s="197" t="s">
        <v>748</v>
      </c>
      <c r="C1987" s="197" t="s">
        <v>743</v>
      </c>
      <c r="D1987" s="197" t="s">
        <v>754</v>
      </c>
      <c r="E1987" s="197" t="s">
        <v>740</v>
      </c>
      <c r="F1987" s="199">
        <v>-9371.3958828846753</v>
      </c>
      <c r="G1987" s="197">
        <f>'Drop downs XTRA'!$F1987*2</f>
        <v>-18742.791765769351</v>
      </c>
      <c r="H1987" s="200">
        <v>42742</v>
      </c>
    </row>
    <row r="1988" spans="1:8">
      <c r="A1988" s="83" t="s">
        <v>757</v>
      </c>
      <c r="B1988" s="194" t="s">
        <v>748</v>
      </c>
      <c r="C1988" s="194" t="s">
        <v>734</v>
      </c>
      <c r="D1988" s="194" t="s">
        <v>752</v>
      </c>
      <c r="E1988" s="194" t="s">
        <v>740</v>
      </c>
      <c r="F1988" s="195">
        <v>-2964.1302893531247</v>
      </c>
      <c r="G1988" s="194">
        <f>'Drop downs XTRA'!$F1988*2</f>
        <v>-5928.2605787062494</v>
      </c>
      <c r="H1988" s="196">
        <v>42846</v>
      </c>
    </row>
    <row r="1989" spans="1:8">
      <c r="A1989" s="82" t="s">
        <v>758</v>
      </c>
      <c r="B1989" s="197" t="s">
        <v>748</v>
      </c>
      <c r="C1989" s="197" t="s">
        <v>504</v>
      </c>
      <c r="D1989" s="197" t="s">
        <v>494</v>
      </c>
      <c r="E1989" s="197" t="s">
        <v>740</v>
      </c>
      <c r="F1989" s="199">
        <v>-4341.7410839285776</v>
      </c>
      <c r="G1989" s="197">
        <f>'Drop downs XTRA'!$F1989*2</f>
        <v>-8683.4821678571552</v>
      </c>
      <c r="H1989" s="200">
        <v>42634</v>
      </c>
    </row>
    <row r="1990" spans="1:8">
      <c r="A1990" s="83" t="s">
        <v>759</v>
      </c>
      <c r="B1990" s="194" t="s">
        <v>748</v>
      </c>
      <c r="C1990" s="194" t="s">
        <v>731</v>
      </c>
      <c r="D1990" s="194" t="s">
        <v>754</v>
      </c>
      <c r="E1990" s="194" t="s">
        <v>740</v>
      </c>
      <c r="F1990" s="195">
        <v>-2317.3535757238287</v>
      </c>
      <c r="G1990" s="194">
        <f>'Drop downs XTRA'!$F1990*2</f>
        <v>-4634.7071514476575</v>
      </c>
      <c r="H1990" s="196">
        <v>42886</v>
      </c>
    </row>
    <row r="1991" spans="1:8">
      <c r="A1991" s="82" t="s">
        <v>756</v>
      </c>
      <c r="B1991" s="197" t="s">
        <v>744</v>
      </c>
      <c r="C1991" s="197" t="s">
        <v>731</v>
      </c>
      <c r="D1991" s="197" t="s">
        <v>752</v>
      </c>
      <c r="E1991" s="197" t="s">
        <v>740</v>
      </c>
      <c r="F1991" s="199">
        <v>-9136.2678453446406</v>
      </c>
      <c r="G1991" s="197">
        <f>'Drop downs XTRA'!$F1991*2</f>
        <v>-18272.535690689281</v>
      </c>
      <c r="H1991" s="200">
        <v>42538</v>
      </c>
    </row>
    <row r="1992" spans="1:8">
      <c r="A1992" s="83" t="s">
        <v>757</v>
      </c>
      <c r="B1992" s="194" t="s">
        <v>744</v>
      </c>
      <c r="C1992" s="194" t="s">
        <v>502</v>
      </c>
      <c r="D1992" s="194" t="s">
        <v>755</v>
      </c>
      <c r="E1992" s="194" t="s">
        <v>740</v>
      </c>
      <c r="F1992" s="195">
        <v>-3158.5159998000004</v>
      </c>
      <c r="G1992" s="194">
        <f>'Drop downs XTRA'!$F1992*2</f>
        <v>-6317.0319996000007</v>
      </c>
      <c r="H1992" s="196">
        <v>42290</v>
      </c>
    </row>
    <row r="1993" spans="1:8">
      <c r="A1993" s="82" t="s">
        <v>758</v>
      </c>
      <c r="B1993" s="197" t="s">
        <v>744</v>
      </c>
      <c r="C1993" s="197" t="s">
        <v>743</v>
      </c>
      <c r="D1993" s="197" t="s">
        <v>755</v>
      </c>
      <c r="E1993" s="197" t="s">
        <v>740</v>
      </c>
      <c r="F1993" s="199">
        <v>-4527.2086870993917</v>
      </c>
      <c r="G1993" s="197">
        <f>'Drop downs XTRA'!$F1993*2</f>
        <v>-9054.4173741987834</v>
      </c>
      <c r="H1993" s="200">
        <v>42873</v>
      </c>
    </row>
    <row r="1994" spans="1:8">
      <c r="A1994" s="83" t="s">
        <v>759</v>
      </c>
      <c r="B1994" s="194" t="s">
        <v>744</v>
      </c>
      <c r="C1994" s="194" t="s">
        <v>731</v>
      </c>
      <c r="D1994" s="194" t="s">
        <v>752</v>
      </c>
      <c r="E1994" s="194" t="s">
        <v>740</v>
      </c>
      <c r="F1994" s="195">
        <v>-2915.0666691497186</v>
      </c>
      <c r="G1994" s="194">
        <f>'Drop downs XTRA'!$F1994*2</f>
        <v>-5830.1333382994371</v>
      </c>
      <c r="H1994" s="196">
        <v>42808</v>
      </c>
    </row>
    <row r="1995" spans="1:8">
      <c r="A1995" s="82" t="s">
        <v>756</v>
      </c>
      <c r="B1995" s="197" t="s">
        <v>738</v>
      </c>
      <c r="C1995" s="197" t="s">
        <v>504</v>
      </c>
      <c r="D1995" s="197" t="s">
        <v>494</v>
      </c>
      <c r="E1995" s="197" t="s">
        <v>740</v>
      </c>
      <c r="F1995" s="199">
        <v>-8120.8956473349135</v>
      </c>
      <c r="G1995" s="197">
        <f>'Drop downs XTRA'!$F1995*2</f>
        <v>-16241.791294669827</v>
      </c>
      <c r="H1995" s="200">
        <v>42714</v>
      </c>
    </row>
    <row r="1996" spans="1:8">
      <c r="A1996" s="83" t="s">
        <v>757</v>
      </c>
      <c r="B1996" s="194" t="s">
        <v>738</v>
      </c>
      <c r="C1996" s="194" t="s">
        <v>502</v>
      </c>
      <c r="D1996" s="194" t="s">
        <v>491</v>
      </c>
      <c r="E1996" s="194" t="s">
        <v>740</v>
      </c>
      <c r="F1996" s="195">
        <v>-2219.8360599600001</v>
      </c>
      <c r="G1996" s="194">
        <f>'Drop downs XTRA'!$F1996*2</f>
        <v>-4439.6721199200001</v>
      </c>
      <c r="H1996" s="196">
        <v>42935</v>
      </c>
    </row>
    <row r="1997" spans="1:8">
      <c r="A1997" s="82" t="s">
        <v>758</v>
      </c>
      <c r="B1997" s="197" t="s">
        <v>738</v>
      </c>
      <c r="C1997" s="197" t="s">
        <v>743</v>
      </c>
      <c r="D1997" s="197" t="s">
        <v>754</v>
      </c>
      <c r="E1997" s="197" t="s">
        <v>740</v>
      </c>
      <c r="F1997" s="199">
        <v>-4803.4570924032005</v>
      </c>
      <c r="G1997" s="197">
        <f>'Drop downs XTRA'!$F1997*2</f>
        <v>-9606.914184806401</v>
      </c>
      <c r="H1997" s="200">
        <v>42973</v>
      </c>
    </row>
    <row r="1998" spans="1:8">
      <c r="A1998" s="83" t="s">
        <v>759</v>
      </c>
      <c r="B1998" s="194" t="s">
        <v>738</v>
      </c>
      <c r="C1998" s="194" t="s">
        <v>750</v>
      </c>
      <c r="D1998" s="194" t="s">
        <v>491</v>
      </c>
      <c r="E1998" s="194" t="s">
        <v>740</v>
      </c>
      <c r="F1998" s="195">
        <v>-4436.4335804212851</v>
      </c>
      <c r="G1998" s="194">
        <f>'Drop downs XTRA'!$F1998*2</f>
        <v>-8872.8671608425702</v>
      </c>
      <c r="H1998" s="196">
        <v>42529</v>
      </c>
    </row>
    <row r="1999" spans="1:8">
      <c r="A1999" s="82" t="s">
        <v>760</v>
      </c>
      <c r="B1999" s="197" t="s">
        <v>738</v>
      </c>
      <c r="C1999" s="197" t="s">
        <v>753</v>
      </c>
      <c r="D1999" s="197" t="s">
        <v>753</v>
      </c>
      <c r="E1999" s="197" t="s">
        <v>745</v>
      </c>
      <c r="F1999" s="199">
        <v>-6262.7591980800034</v>
      </c>
      <c r="G1999" s="197">
        <f>'Drop downs XTRA'!$F1999*2</f>
        <v>-12525.518396160007</v>
      </c>
      <c r="H1999" s="200">
        <v>42166</v>
      </c>
    </row>
    <row r="2000" spans="1:8">
      <c r="A2000" s="83" t="s">
        <v>39</v>
      </c>
      <c r="B2000" s="194" t="s">
        <v>738</v>
      </c>
      <c r="C2000" s="194" t="s">
        <v>753</v>
      </c>
      <c r="D2000" s="194" t="s">
        <v>753</v>
      </c>
      <c r="E2000" s="194" t="s">
        <v>745</v>
      </c>
      <c r="F2000" s="195">
        <v>-2419.8298425000003</v>
      </c>
      <c r="G2000" s="194">
        <f>'Drop downs XTRA'!$F2000*2</f>
        <v>-4839.6596850000005</v>
      </c>
      <c r="H2000" s="196">
        <v>42160</v>
      </c>
    </row>
    <row r="2001" spans="1:8">
      <c r="A2001" s="82" t="s">
        <v>761</v>
      </c>
      <c r="B2001" s="197" t="s">
        <v>738</v>
      </c>
      <c r="C2001" s="197" t="s">
        <v>753</v>
      </c>
      <c r="D2001" s="197" t="s">
        <v>753</v>
      </c>
      <c r="E2001" s="197" t="s">
        <v>745</v>
      </c>
      <c r="F2001" s="199">
        <v>-751.06483200000025</v>
      </c>
      <c r="G2001" s="197">
        <f>'Drop downs XTRA'!$F2001*2</f>
        <v>-1502.1296640000005</v>
      </c>
      <c r="H2001" s="200">
        <v>42678</v>
      </c>
    </row>
    <row r="2002" spans="1:8">
      <c r="A2002" s="83" t="s">
        <v>309</v>
      </c>
      <c r="B2002" s="194" t="s">
        <v>738</v>
      </c>
      <c r="C2002" s="194" t="s">
        <v>753</v>
      </c>
      <c r="D2002" s="194" t="s">
        <v>753</v>
      </c>
      <c r="E2002" s="194" t="s">
        <v>745</v>
      </c>
      <c r="F2002" s="195">
        <v>-1318.3321528107354</v>
      </c>
      <c r="G2002" s="194">
        <f>'Drop downs XTRA'!$F2002*2</f>
        <v>-2636.6643056214707</v>
      </c>
      <c r="H2002" s="196">
        <v>42581</v>
      </c>
    </row>
    <row r="2003" spans="1:8">
      <c r="A2003" s="82" t="s">
        <v>601</v>
      </c>
      <c r="B2003" s="197" t="s">
        <v>738</v>
      </c>
      <c r="C2003" s="197" t="s">
        <v>753</v>
      </c>
      <c r="D2003" s="197" t="s">
        <v>753</v>
      </c>
      <c r="E2003" s="197" t="s">
        <v>745</v>
      </c>
      <c r="F2003" s="199">
        <v>-710.47368000000006</v>
      </c>
      <c r="G2003" s="197">
        <f>'Drop downs XTRA'!$F2003*2</f>
        <v>-1420.9473600000001</v>
      </c>
      <c r="H2003" s="200">
        <v>42199</v>
      </c>
    </row>
    <row r="2004" spans="1:8">
      <c r="A2004" s="83" t="s">
        <v>762</v>
      </c>
      <c r="B2004" s="194" t="s">
        <v>738</v>
      </c>
      <c r="C2004" s="194" t="s">
        <v>753</v>
      </c>
      <c r="D2004" s="194" t="s">
        <v>753</v>
      </c>
      <c r="E2004" s="194" t="s">
        <v>745</v>
      </c>
      <c r="F2004" s="195">
        <v>-1447.8912</v>
      </c>
      <c r="G2004" s="194">
        <f>'Drop downs XTRA'!$F2004*2</f>
        <v>-2895.7824000000001</v>
      </c>
      <c r="H2004" s="196">
        <v>42715</v>
      </c>
    </row>
    <row r="2005" spans="1:8">
      <c r="A2005" s="82" t="s">
        <v>763</v>
      </c>
      <c r="B2005" s="197" t="s">
        <v>738</v>
      </c>
      <c r="C2005" s="197" t="s">
        <v>753</v>
      </c>
      <c r="D2005" s="197" t="s">
        <v>753</v>
      </c>
      <c r="E2005" s="197" t="s">
        <v>745</v>
      </c>
      <c r="F2005" s="199">
        <v>-1102.038082992</v>
      </c>
      <c r="G2005" s="197">
        <f>'Drop downs XTRA'!$F2005*2</f>
        <v>-2204.076165984</v>
      </c>
      <c r="H2005" s="200">
        <v>42828</v>
      </c>
    </row>
    <row r="2006" spans="1:8">
      <c r="A2006" s="83" t="s">
        <v>764</v>
      </c>
      <c r="B2006" s="194" t="s">
        <v>738</v>
      </c>
      <c r="C2006" s="194" t="s">
        <v>753</v>
      </c>
      <c r="D2006" s="194" t="s">
        <v>753</v>
      </c>
      <c r="E2006" s="194" t="s">
        <v>745</v>
      </c>
      <c r="F2006" s="195">
        <v>-1080.0718508123068</v>
      </c>
      <c r="G2006" s="194">
        <f>'Drop downs XTRA'!$F2006*2</f>
        <v>-2160.1437016246136</v>
      </c>
      <c r="H2006" s="196">
        <v>42238</v>
      </c>
    </row>
    <row r="2007" spans="1:8">
      <c r="A2007" s="82" t="s">
        <v>533</v>
      </c>
      <c r="B2007" s="197" t="s">
        <v>738</v>
      </c>
      <c r="C2007" s="197" t="s">
        <v>753</v>
      </c>
      <c r="D2007" s="197" t="s">
        <v>753</v>
      </c>
      <c r="E2007" s="197" t="s">
        <v>745</v>
      </c>
      <c r="F2007" s="199">
        <v>-1786.2474239999999</v>
      </c>
      <c r="G2007" s="197">
        <f>'Drop downs XTRA'!$F2007*2</f>
        <v>-3572.4948479999998</v>
      </c>
      <c r="H2007" s="200">
        <v>42116</v>
      </c>
    </row>
    <row r="2008" spans="1:8">
      <c r="A2008" s="83" t="s">
        <v>760</v>
      </c>
      <c r="B2008" s="194" t="s">
        <v>730</v>
      </c>
      <c r="C2008" s="194" t="s">
        <v>753</v>
      </c>
      <c r="D2008" s="194" t="s">
        <v>753</v>
      </c>
      <c r="E2008" s="194" t="s">
        <v>745</v>
      </c>
      <c r="F2008" s="195">
        <v>-5233.7856186000026</v>
      </c>
      <c r="G2008" s="194">
        <f>'Drop downs XTRA'!$F2008*2</f>
        <v>-10467.571237200005</v>
      </c>
      <c r="H2008" s="196">
        <v>42556</v>
      </c>
    </row>
    <row r="2009" spans="1:8">
      <c r="A2009" s="82" t="s">
        <v>39</v>
      </c>
      <c r="B2009" s="197" t="s">
        <v>730</v>
      </c>
      <c r="C2009" s="197" t="s">
        <v>753</v>
      </c>
      <c r="D2009" s="197" t="s">
        <v>753</v>
      </c>
      <c r="E2009" s="197" t="s">
        <v>745</v>
      </c>
      <c r="F2009" s="199">
        <v>-2867.9464800000001</v>
      </c>
      <c r="G2009" s="197">
        <f>'Drop downs XTRA'!$F2009*2</f>
        <v>-5735.8929600000001</v>
      </c>
      <c r="H2009" s="200">
        <v>42156</v>
      </c>
    </row>
    <row r="2010" spans="1:8">
      <c r="A2010" s="83" t="s">
        <v>761</v>
      </c>
      <c r="B2010" s="194" t="s">
        <v>730</v>
      </c>
      <c r="C2010" s="194" t="s">
        <v>753</v>
      </c>
      <c r="D2010" s="194" t="s">
        <v>753</v>
      </c>
      <c r="E2010" s="194" t="s">
        <v>745</v>
      </c>
      <c r="F2010" s="195">
        <v>-565.52774399999998</v>
      </c>
      <c r="G2010" s="194">
        <f>'Drop downs XTRA'!$F2010*2</f>
        <v>-1131.055488</v>
      </c>
      <c r="H2010" s="196">
        <v>42479</v>
      </c>
    </row>
    <row r="2011" spans="1:8">
      <c r="A2011" s="82" t="s">
        <v>309</v>
      </c>
      <c r="B2011" s="197" t="s">
        <v>730</v>
      </c>
      <c r="C2011" s="197" t="s">
        <v>753</v>
      </c>
      <c r="D2011" s="197" t="s">
        <v>753</v>
      </c>
      <c r="E2011" s="197" t="s">
        <v>745</v>
      </c>
      <c r="F2011" s="199">
        <v>-1614.9198137355349</v>
      </c>
      <c r="G2011" s="197">
        <f>'Drop downs XTRA'!$F2011*2</f>
        <v>-3229.8396274710699</v>
      </c>
      <c r="H2011" s="200">
        <v>42077</v>
      </c>
    </row>
    <row r="2012" spans="1:8">
      <c r="A2012" s="83" t="s">
        <v>601</v>
      </c>
      <c r="B2012" s="194" t="s">
        <v>730</v>
      </c>
      <c r="C2012" s="194" t="s">
        <v>753</v>
      </c>
      <c r="D2012" s="194" t="s">
        <v>753</v>
      </c>
      <c r="E2012" s="194" t="s">
        <v>745</v>
      </c>
      <c r="F2012" s="195">
        <v>-848.80240200000037</v>
      </c>
      <c r="G2012" s="194">
        <f>'Drop downs XTRA'!$F2012*2</f>
        <v>-1697.6048040000007</v>
      </c>
      <c r="H2012" s="196">
        <v>42767</v>
      </c>
    </row>
    <row r="2013" spans="1:8">
      <c r="A2013" s="82" t="s">
        <v>762</v>
      </c>
      <c r="B2013" s="197" t="s">
        <v>730</v>
      </c>
      <c r="C2013" s="197" t="s">
        <v>753</v>
      </c>
      <c r="D2013" s="197" t="s">
        <v>753</v>
      </c>
      <c r="E2013" s="197" t="s">
        <v>745</v>
      </c>
      <c r="F2013" s="199">
        <v>-1091.1129600000002</v>
      </c>
      <c r="G2013" s="197">
        <f>'Drop downs XTRA'!$F2013*2</f>
        <v>-2182.2259200000003</v>
      </c>
      <c r="H2013" s="200">
        <v>42175</v>
      </c>
    </row>
    <row r="2014" spans="1:8">
      <c r="A2014" s="83" t="s">
        <v>763</v>
      </c>
      <c r="B2014" s="194" t="s">
        <v>730</v>
      </c>
      <c r="C2014" s="194" t="s">
        <v>753</v>
      </c>
      <c r="D2014" s="194" t="s">
        <v>753</v>
      </c>
      <c r="E2014" s="194" t="s">
        <v>745</v>
      </c>
      <c r="F2014" s="195">
        <v>-1247.33323008</v>
      </c>
      <c r="G2014" s="194">
        <f>'Drop downs XTRA'!$F2014*2</f>
        <v>-2494.66646016</v>
      </c>
      <c r="H2014" s="196">
        <v>42523</v>
      </c>
    </row>
    <row r="2015" spans="1:8">
      <c r="A2015" s="82" t="s">
        <v>764</v>
      </c>
      <c r="B2015" s="197" t="s">
        <v>730</v>
      </c>
      <c r="C2015" s="197" t="s">
        <v>753</v>
      </c>
      <c r="D2015" s="197" t="s">
        <v>753</v>
      </c>
      <c r="E2015" s="197" t="s">
        <v>745</v>
      </c>
      <c r="F2015" s="199">
        <v>-2044.5713948254236</v>
      </c>
      <c r="G2015" s="197">
        <f>'Drop downs XTRA'!$F2015*2</f>
        <v>-4089.1427896508471</v>
      </c>
      <c r="H2015" s="200">
        <v>42585</v>
      </c>
    </row>
    <row r="2016" spans="1:8">
      <c r="A2016" s="83" t="s">
        <v>533</v>
      </c>
      <c r="B2016" s="194" t="s">
        <v>730</v>
      </c>
      <c r="C2016" s="194" t="s">
        <v>753</v>
      </c>
      <c r="D2016" s="194" t="s">
        <v>753</v>
      </c>
      <c r="E2016" s="194" t="s">
        <v>745</v>
      </c>
      <c r="F2016" s="195">
        <v>-2224.3772879999997</v>
      </c>
      <c r="G2016" s="194">
        <f>'Drop downs XTRA'!$F2016*2</f>
        <v>-4448.7545759999994</v>
      </c>
      <c r="H2016" s="196">
        <v>42072</v>
      </c>
    </row>
    <row r="2017" spans="1:8">
      <c r="A2017" s="82" t="s">
        <v>760</v>
      </c>
      <c r="B2017" s="197" t="s">
        <v>738</v>
      </c>
      <c r="C2017" s="197" t="s">
        <v>753</v>
      </c>
      <c r="D2017" s="197" t="s">
        <v>753</v>
      </c>
      <c r="E2017" s="197" t="s">
        <v>745</v>
      </c>
      <c r="F2017" s="199">
        <v>-8141.7769684020022</v>
      </c>
      <c r="G2017" s="197">
        <f>'Drop downs XTRA'!$F2017*2</f>
        <v>-16283.553936804004</v>
      </c>
      <c r="H2017" s="200">
        <v>42786</v>
      </c>
    </row>
    <row r="2018" spans="1:8">
      <c r="A2018" s="83" t="s">
        <v>39</v>
      </c>
      <c r="B2018" s="194" t="s">
        <v>738</v>
      </c>
      <c r="C2018" s="194" t="s">
        <v>753</v>
      </c>
      <c r="D2018" s="194" t="s">
        <v>753</v>
      </c>
      <c r="E2018" s="194" t="s">
        <v>745</v>
      </c>
      <c r="F2018" s="195">
        <v>-3111.2097975000011</v>
      </c>
      <c r="G2018" s="194">
        <f>'Drop downs XTRA'!$F2018*2</f>
        <v>-6222.4195950000021</v>
      </c>
      <c r="H2018" s="196">
        <v>42496</v>
      </c>
    </row>
    <row r="2019" spans="1:8">
      <c r="A2019" s="82" t="s">
        <v>761</v>
      </c>
      <c r="B2019" s="197" t="s">
        <v>738</v>
      </c>
      <c r="C2019" s="197" t="s">
        <v>753</v>
      </c>
      <c r="D2019" s="197" t="s">
        <v>753</v>
      </c>
      <c r="E2019" s="197" t="s">
        <v>745</v>
      </c>
      <c r="F2019" s="199">
        <v>-1468.1088</v>
      </c>
      <c r="G2019" s="197">
        <f>'Drop downs XTRA'!$F2019*2</f>
        <v>-2936.2175999999999</v>
      </c>
      <c r="H2019" s="200">
        <v>42519</v>
      </c>
    </row>
    <row r="2020" spans="1:8">
      <c r="A2020" s="83" t="s">
        <v>309</v>
      </c>
      <c r="B2020" s="194" t="s">
        <v>738</v>
      </c>
      <c r="C2020" s="194" t="s">
        <v>753</v>
      </c>
      <c r="D2020" s="194" t="s">
        <v>753</v>
      </c>
      <c r="E2020" s="194" t="s">
        <v>745</v>
      </c>
      <c r="F2020" s="195">
        <v>-1659.8855192774397</v>
      </c>
      <c r="G2020" s="194">
        <f>'Drop downs XTRA'!$F2020*2</f>
        <v>-3319.7710385548794</v>
      </c>
      <c r="H2020" s="196">
        <v>42080</v>
      </c>
    </row>
    <row r="2021" spans="1:8">
      <c r="A2021" s="82" t="s">
        <v>601</v>
      </c>
      <c r="B2021" s="197" t="s">
        <v>738</v>
      </c>
      <c r="C2021" s="197" t="s">
        <v>753</v>
      </c>
      <c r="D2021" s="197" t="s">
        <v>753</v>
      </c>
      <c r="E2021" s="197" t="s">
        <v>745</v>
      </c>
      <c r="F2021" s="199">
        <v>-840.36203999999998</v>
      </c>
      <c r="G2021" s="197">
        <f>'Drop downs XTRA'!$F2021*2</f>
        <v>-1680.72408</v>
      </c>
      <c r="H2021" s="200">
        <v>42521</v>
      </c>
    </row>
    <row r="2022" spans="1:8">
      <c r="A2022" s="83" t="s">
        <v>762</v>
      </c>
      <c r="B2022" s="194" t="s">
        <v>738</v>
      </c>
      <c r="C2022" s="194" t="s">
        <v>753</v>
      </c>
      <c r="D2022" s="194" t="s">
        <v>753</v>
      </c>
      <c r="E2022" s="194" t="s">
        <v>745</v>
      </c>
      <c r="F2022" s="195">
        <v>-951.4874880000001</v>
      </c>
      <c r="G2022" s="194">
        <f>'Drop downs XTRA'!$F2022*2</f>
        <v>-1902.9749760000002</v>
      </c>
      <c r="H2022" s="196">
        <v>42601</v>
      </c>
    </row>
    <row r="2023" spans="1:8">
      <c r="A2023" s="82" t="s">
        <v>763</v>
      </c>
      <c r="B2023" s="197" t="s">
        <v>738</v>
      </c>
      <c r="C2023" s="197" t="s">
        <v>753</v>
      </c>
      <c r="D2023" s="197" t="s">
        <v>753</v>
      </c>
      <c r="E2023" s="197" t="s">
        <v>745</v>
      </c>
      <c r="F2023" s="199">
        <v>-1233.4398073829998</v>
      </c>
      <c r="G2023" s="197">
        <f>'Drop downs XTRA'!$F2023*2</f>
        <v>-2466.8796147659996</v>
      </c>
      <c r="H2023" s="200">
        <v>42614</v>
      </c>
    </row>
    <row r="2024" spans="1:8">
      <c r="A2024" s="83" t="s">
        <v>764</v>
      </c>
      <c r="B2024" s="194" t="s">
        <v>738</v>
      </c>
      <c r="C2024" s="194" t="s">
        <v>753</v>
      </c>
      <c r="D2024" s="194" t="s">
        <v>753</v>
      </c>
      <c r="E2024" s="194" t="s">
        <v>745</v>
      </c>
      <c r="F2024" s="195">
        <v>-1511.1479604062265</v>
      </c>
      <c r="G2024" s="194">
        <f>'Drop downs XTRA'!$F2024*2</f>
        <v>-3022.295920812453</v>
      </c>
      <c r="H2024" s="196">
        <v>42612</v>
      </c>
    </row>
    <row r="2025" spans="1:8">
      <c r="A2025" s="82" t="s">
        <v>533</v>
      </c>
      <c r="B2025" s="197" t="s">
        <v>738</v>
      </c>
      <c r="C2025" s="197" t="s">
        <v>753</v>
      </c>
      <c r="D2025" s="197" t="s">
        <v>753</v>
      </c>
      <c r="E2025" s="197" t="s">
        <v>745</v>
      </c>
      <c r="F2025" s="199">
        <v>-944.11612799999989</v>
      </c>
      <c r="G2025" s="197">
        <f>'Drop downs XTRA'!$F2025*2</f>
        <v>-1888.2322559999998</v>
      </c>
      <c r="H2025" s="200">
        <v>42187</v>
      </c>
    </row>
    <row r="2026" spans="1:8">
      <c r="A2026" s="83" t="s">
        <v>760</v>
      </c>
      <c r="B2026" s="194" t="s">
        <v>748</v>
      </c>
      <c r="C2026" s="194" t="s">
        <v>753</v>
      </c>
      <c r="D2026" s="194" t="s">
        <v>753</v>
      </c>
      <c r="E2026" s="194" t="s">
        <v>745</v>
      </c>
      <c r="F2026" s="195">
        <v>-6569.5453651080024</v>
      </c>
      <c r="G2026" s="194">
        <f>'Drop downs XTRA'!$F2026*2</f>
        <v>-13139.090730216005</v>
      </c>
      <c r="H2026" s="196">
        <v>42091</v>
      </c>
    </row>
    <row r="2027" spans="1:8">
      <c r="A2027" s="82" t="s">
        <v>39</v>
      </c>
      <c r="B2027" s="197" t="s">
        <v>748</v>
      </c>
      <c r="C2027" s="197" t="s">
        <v>753</v>
      </c>
      <c r="D2027" s="197" t="s">
        <v>753</v>
      </c>
      <c r="E2027" s="197" t="s">
        <v>745</v>
      </c>
      <c r="F2027" s="199">
        <v>-3226.4397900000008</v>
      </c>
      <c r="G2027" s="197">
        <f>'Drop downs XTRA'!$F2027*2</f>
        <v>-6452.8795800000016</v>
      </c>
      <c r="H2027" s="200">
        <v>42194</v>
      </c>
    </row>
    <row r="2028" spans="1:8">
      <c r="A2028" s="83" t="s">
        <v>761</v>
      </c>
      <c r="B2028" s="194" t="s">
        <v>748</v>
      </c>
      <c r="C2028" s="194" t="s">
        <v>753</v>
      </c>
      <c r="D2028" s="194" t="s">
        <v>753</v>
      </c>
      <c r="E2028" s="194" t="s">
        <v>745</v>
      </c>
      <c r="F2028" s="195">
        <v>-1124.4795839999999</v>
      </c>
      <c r="G2028" s="194">
        <f>'Drop downs XTRA'!$F2028*2</f>
        <v>-2248.9591679999999</v>
      </c>
      <c r="H2028" s="196">
        <v>42434</v>
      </c>
    </row>
    <row r="2029" spans="1:8">
      <c r="A2029" s="82" t="s">
        <v>309</v>
      </c>
      <c r="B2029" s="197" t="s">
        <v>748</v>
      </c>
      <c r="C2029" s="197" t="s">
        <v>753</v>
      </c>
      <c r="D2029" s="197" t="s">
        <v>753</v>
      </c>
      <c r="E2029" s="197" t="s">
        <v>745</v>
      </c>
      <c r="F2029" s="199">
        <v>-1132.7302756223999</v>
      </c>
      <c r="G2029" s="197">
        <f>'Drop downs XTRA'!$F2029*2</f>
        <v>-2265.4605512447997</v>
      </c>
      <c r="H2029" s="200">
        <v>42045</v>
      </c>
    </row>
    <row r="2030" spans="1:8">
      <c r="A2030" s="83" t="s">
        <v>601</v>
      </c>
      <c r="B2030" s="194" t="s">
        <v>748</v>
      </c>
      <c r="C2030" s="194" t="s">
        <v>753</v>
      </c>
      <c r="D2030" s="194" t="s">
        <v>753</v>
      </c>
      <c r="E2030" s="194" t="s">
        <v>745</v>
      </c>
      <c r="F2030" s="195">
        <v>-672.06127275000006</v>
      </c>
      <c r="G2030" s="194">
        <f>'Drop downs XTRA'!$F2030*2</f>
        <v>-1344.1225455000001</v>
      </c>
      <c r="H2030" s="196">
        <v>42249</v>
      </c>
    </row>
    <row r="2031" spans="1:8">
      <c r="A2031" s="82" t="s">
        <v>762</v>
      </c>
      <c r="B2031" s="197" t="s">
        <v>748</v>
      </c>
      <c r="C2031" s="197" t="s">
        <v>753</v>
      </c>
      <c r="D2031" s="197" t="s">
        <v>753</v>
      </c>
      <c r="E2031" s="197" t="s">
        <v>745</v>
      </c>
      <c r="F2031" s="199">
        <v>-737.88825600000007</v>
      </c>
      <c r="G2031" s="197">
        <f>'Drop downs XTRA'!$F2031*2</f>
        <v>-1475.7765120000001</v>
      </c>
      <c r="H2031" s="200">
        <v>42214</v>
      </c>
    </row>
    <row r="2032" spans="1:8">
      <c r="A2032" s="83" t="s">
        <v>763</v>
      </c>
      <c r="B2032" s="194" t="s">
        <v>748</v>
      </c>
      <c r="C2032" s="194" t="s">
        <v>753</v>
      </c>
      <c r="D2032" s="194" t="s">
        <v>753</v>
      </c>
      <c r="E2032" s="194" t="s">
        <v>745</v>
      </c>
      <c r="F2032" s="195">
        <v>-1853.1807989760002</v>
      </c>
      <c r="G2032" s="194">
        <f>'Drop downs XTRA'!$F2032*2</f>
        <v>-3706.3615979520005</v>
      </c>
      <c r="H2032" s="196">
        <v>42045</v>
      </c>
    </row>
    <row r="2033" spans="1:8">
      <c r="A2033" s="82" t="s">
        <v>764</v>
      </c>
      <c r="B2033" s="197" t="s">
        <v>748</v>
      </c>
      <c r="C2033" s="197" t="s">
        <v>753</v>
      </c>
      <c r="D2033" s="197" t="s">
        <v>753</v>
      </c>
      <c r="E2033" s="197" t="s">
        <v>745</v>
      </c>
      <c r="F2033" s="199">
        <v>-931.75322429139169</v>
      </c>
      <c r="G2033" s="197">
        <f>'Drop downs XTRA'!$F2033*2</f>
        <v>-1863.5064485827834</v>
      </c>
      <c r="H2033" s="200">
        <v>42359</v>
      </c>
    </row>
    <row r="2034" spans="1:8">
      <c r="A2034" s="83" t="s">
        <v>533</v>
      </c>
      <c r="B2034" s="194" t="s">
        <v>748</v>
      </c>
      <c r="C2034" s="194" t="s">
        <v>753</v>
      </c>
      <c r="D2034" s="194" t="s">
        <v>753</v>
      </c>
      <c r="E2034" s="194" t="s">
        <v>745</v>
      </c>
      <c r="F2034" s="195">
        <v>-1608.6356999999998</v>
      </c>
      <c r="G2034" s="194">
        <f>'Drop downs XTRA'!$F2034*2</f>
        <v>-3217.2713999999996</v>
      </c>
      <c r="H2034" s="196">
        <v>42152</v>
      </c>
    </row>
    <row r="2035" spans="1:8">
      <c r="A2035" s="82" t="s">
        <v>760</v>
      </c>
      <c r="B2035" s="197" t="s">
        <v>744</v>
      </c>
      <c r="C2035" s="197" t="s">
        <v>753</v>
      </c>
      <c r="D2035" s="197" t="s">
        <v>753</v>
      </c>
      <c r="E2035" s="197" t="s">
        <v>745</v>
      </c>
      <c r="F2035" s="199">
        <v>-5932.8698405130017</v>
      </c>
      <c r="G2035" s="197">
        <f>'Drop downs XTRA'!$F2035*2</f>
        <v>-11865.739681026003</v>
      </c>
      <c r="H2035" s="200">
        <v>42619</v>
      </c>
    </row>
    <row r="2036" spans="1:8">
      <c r="A2036" s="83" t="s">
        <v>39</v>
      </c>
      <c r="B2036" s="194" t="s">
        <v>744</v>
      </c>
      <c r="C2036" s="194" t="s">
        <v>753</v>
      </c>
      <c r="D2036" s="194" t="s">
        <v>753</v>
      </c>
      <c r="E2036" s="194" t="s">
        <v>745</v>
      </c>
      <c r="F2036" s="195">
        <v>-1843.6798800000006</v>
      </c>
      <c r="G2036" s="194">
        <f>'Drop downs XTRA'!$F2036*2</f>
        <v>-3687.3597600000012</v>
      </c>
      <c r="H2036" s="196">
        <v>42104</v>
      </c>
    </row>
    <row r="2037" spans="1:8">
      <c r="A2037" s="82" t="s">
        <v>761</v>
      </c>
      <c r="B2037" s="197" t="s">
        <v>744</v>
      </c>
      <c r="C2037" s="197" t="s">
        <v>753</v>
      </c>
      <c r="D2037" s="197" t="s">
        <v>753</v>
      </c>
      <c r="E2037" s="197" t="s">
        <v>745</v>
      </c>
      <c r="F2037" s="199">
        <v>-947.38895999999988</v>
      </c>
      <c r="G2037" s="197">
        <f>'Drop downs XTRA'!$F2037*2</f>
        <v>-1894.7779199999998</v>
      </c>
      <c r="H2037" s="200">
        <v>42559</v>
      </c>
    </row>
    <row r="2038" spans="1:8">
      <c r="A2038" s="83" t="s">
        <v>309</v>
      </c>
      <c r="B2038" s="194" t="s">
        <v>744</v>
      </c>
      <c r="C2038" s="194" t="s">
        <v>753</v>
      </c>
      <c r="D2038" s="194" t="s">
        <v>753</v>
      </c>
      <c r="E2038" s="194" t="s">
        <v>745</v>
      </c>
      <c r="F2038" s="195">
        <v>-1405.7473164134399</v>
      </c>
      <c r="G2038" s="194">
        <f>'Drop downs XTRA'!$F2038*2</f>
        <v>-2811.4946328268798</v>
      </c>
      <c r="H2038" s="196">
        <v>42458</v>
      </c>
    </row>
    <row r="2039" spans="1:8">
      <c r="A2039" s="82" t="s">
        <v>601</v>
      </c>
      <c r="B2039" s="197" t="s">
        <v>744</v>
      </c>
      <c r="C2039" s="197" t="s">
        <v>753</v>
      </c>
      <c r="D2039" s="197" t="s">
        <v>753</v>
      </c>
      <c r="E2039" s="197" t="s">
        <v>745</v>
      </c>
      <c r="F2039" s="199">
        <v>-957.06801450000012</v>
      </c>
      <c r="G2039" s="197">
        <f>'Drop downs XTRA'!$F2039*2</f>
        <v>-1914.1360290000002</v>
      </c>
      <c r="H2039" s="200">
        <v>42166</v>
      </c>
    </row>
    <row r="2040" spans="1:8">
      <c r="A2040" s="83" t="s">
        <v>762</v>
      </c>
      <c r="B2040" s="194" t="s">
        <v>744</v>
      </c>
      <c r="C2040" s="194" t="s">
        <v>753</v>
      </c>
      <c r="D2040" s="194" t="s">
        <v>753</v>
      </c>
      <c r="E2040" s="194" t="s">
        <v>745</v>
      </c>
      <c r="F2040" s="195">
        <v>-1186.5853439999998</v>
      </c>
      <c r="G2040" s="194">
        <f>'Drop downs XTRA'!$F2040*2</f>
        <v>-2373.1706879999997</v>
      </c>
      <c r="H2040" s="196">
        <v>42308</v>
      </c>
    </row>
    <row r="2041" spans="1:8">
      <c r="A2041" s="82" t="s">
        <v>763</v>
      </c>
      <c r="B2041" s="197" t="s">
        <v>744</v>
      </c>
      <c r="C2041" s="197" t="s">
        <v>753</v>
      </c>
      <c r="D2041" s="197" t="s">
        <v>753</v>
      </c>
      <c r="E2041" s="197" t="s">
        <v>745</v>
      </c>
      <c r="F2041" s="199">
        <v>-959.66952681599992</v>
      </c>
      <c r="G2041" s="197">
        <f>'Drop downs XTRA'!$F2041*2</f>
        <v>-1919.3390536319998</v>
      </c>
      <c r="H2041" s="200">
        <v>42311</v>
      </c>
    </row>
    <row r="2042" spans="1:8">
      <c r="A2042" s="83" t="s">
        <v>764</v>
      </c>
      <c r="B2042" s="194" t="s">
        <v>744</v>
      </c>
      <c r="C2042" s="194" t="s">
        <v>753</v>
      </c>
      <c r="D2042" s="194" t="s">
        <v>753</v>
      </c>
      <c r="E2042" s="194" t="s">
        <v>745</v>
      </c>
      <c r="F2042" s="195">
        <v>-917.80973413914364</v>
      </c>
      <c r="G2042" s="194">
        <f>'Drop downs XTRA'!$F2042*2</f>
        <v>-1835.6194682782873</v>
      </c>
      <c r="H2042" s="196">
        <v>42919</v>
      </c>
    </row>
    <row r="2043" spans="1:8">
      <c r="A2043" s="82" t="s">
        <v>533</v>
      </c>
      <c r="B2043" s="197" t="s">
        <v>744</v>
      </c>
      <c r="C2043" s="197" t="s">
        <v>753</v>
      </c>
      <c r="D2043" s="197" t="s">
        <v>753</v>
      </c>
      <c r="E2043" s="197" t="s">
        <v>745</v>
      </c>
      <c r="F2043" s="199">
        <v>-1052.0696339999997</v>
      </c>
      <c r="G2043" s="197">
        <f>'Drop downs XTRA'!$F2043*2</f>
        <v>-2104.1392679999994</v>
      </c>
      <c r="H2043" s="200">
        <v>42460</v>
      </c>
    </row>
    <row r="2044" spans="1:8">
      <c r="A2044" s="83" t="s">
        <v>729</v>
      </c>
      <c r="B2044" s="194" t="s">
        <v>730</v>
      </c>
      <c r="C2044" s="194" t="s">
        <v>731</v>
      </c>
      <c r="D2044" s="194" t="s">
        <v>732</v>
      </c>
      <c r="E2044" s="194" t="s">
        <v>28</v>
      </c>
      <c r="F2044" s="195">
        <v>30000</v>
      </c>
      <c r="G2044" s="194">
        <f>'Drop downs XTRA'!$F2044*2</f>
        <v>60000</v>
      </c>
      <c r="H2044" s="196">
        <v>42399</v>
      </c>
    </row>
    <row r="2045" spans="1:8">
      <c r="A2045" s="82" t="s">
        <v>735</v>
      </c>
      <c r="B2045" s="197" t="s">
        <v>730</v>
      </c>
      <c r="C2045" s="197" t="s">
        <v>504</v>
      </c>
      <c r="D2045" s="197" t="s">
        <v>739</v>
      </c>
      <c r="E2045" s="197" t="s">
        <v>28</v>
      </c>
      <c r="F2045" s="199">
        <v>16000</v>
      </c>
      <c r="G2045" s="197">
        <f>'Drop downs XTRA'!$F2045*2</f>
        <v>32000</v>
      </c>
      <c r="H2045" s="200">
        <v>42566</v>
      </c>
    </row>
    <row r="2046" spans="1:8">
      <c r="A2046" s="83" t="s">
        <v>741</v>
      </c>
      <c r="B2046" s="194" t="s">
        <v>730</v>
      </c>
      <c r="C2046" s="194" t="s">
        <v>504</v>
      </c>
      <c r="D2046" s="194" t="s">
        <v>739</v>
      </c>
      <c r="E2046" s="194" t="s">
        <v>28</v>
      </c>
      <c r="F2046" s="195">
        <v>20000</v>
      </c>
      <c r="G2046" s="194">
        <f>'Drop downs XTRA'!$F2046*2</f>
        <v>40000</v>
      </c>
      <c r="H2046" s="196">
        <v>42916</v>
      </c>
    </row>
    <row r="2047" spans="1:8">
      <c r="A2047" s="82" t="s">
        <v>746</v>
      </c>
      <c r="B2047" s="197" t="s">
        <v>730</v>
      </c>
      <c r="C2047" s="197" t="s">
        <v>734</v>
      </c>
      <c r="D2047" s="197" t="s">
        <v>494</v>
      </c>
      <c r="E2047" s="197" t="s">
        <v>28</v>
      </c>
      <c r="F2047" s="199">
        <v>22000</v>
      </c>
      <c r="G2047" s="197">
        <f>'Drop downs XTRA'!$F2047*2</f>
        <v>44000</v>
      </c>
      <c r="H2047" s="200">
        <v>42920</v>
      </c>
    </row>
    <row r="2048" spans="1:8">
      <c r="A2048" s="83" t="s">
        <v>729</v>
      </c>
      <c r="B2048" s="194" t="s">
        <v>738</v>
      </c>
      <c r="C2048" s="194" t="s">
        <v>731</v>
      </c>
      <c r="D2048" s="194" t="s">
        <v>739</v>
      </c>
      <c r="E2048" s="194" t="s">
        <v>28</v>
      </c>
      <c r="F2048" s="195">
        <v>26000</v>
      </c>
      <c r="G2048" s="194">
        <f>'Drop downs XTRA'!$F2048*2</f>
        <v>52000</v>
      </c>
      <c r="H2048" s="196">
        <v>42180</v>
      </c>
    </row>
    <row r="2049" spans="1:8">
      <c r="A2049" s="82" t="s">
        <v>735</v>
      </c>
      <c r="B2049" s="197" t="s">
        <v>738</v>
      </c>
      <c r="C2049" s="197" t="s">
        <v>731</v>
      </c>
      <c r="D2049" s="197" t="s">
        <v>732</v>
      </c>
      <c r="E2049" s="197" t="s">
        <v>28</v>
      </c>
      <c r="F2049" s="199">
        <v>10000</v>
      </c>
      <c r="G2049" s="197">
        <f>'Drop downs XTRA'!$F2049*2</f>
        <v>20000</v>
      </c>
      <c r="H2049" s="200">
        <v>42766</v>
      </c>
    </row>
    <row r="2050" spans="1:8">
      <c r="A2050" s="83" t="s">
        <v>741</v>
      </c>
      <c r="B2050" s="194" t="s">
        <v>738</v>
      </c>
      <c r="C2050" s="194" t="s">
        <v>734</v>
      </c>
      <c r="D2050" s="194" t="s">
        <v>749</v>
      </c>
      <c r="E2050" s="194" t="s">
        <v>28</v>
      </c>
      <c r="F2050" s="195">
        <v>16000</v>
      </c>
      <c r="G2050" s="194">
        <f>'Drop downs XTRA'!$F2050*2</f>
        <v>32000</v>
      </c>
      <c r="H2050" s="196">
        <v>42969</v>
      </c>
    </row>
    <row r="2051" spans="1:8">
      <c r="A2051" s="82" t="s">
        <v>746</v>
      </c>
      <c r="B2051" s="197" t="s">
        <v>738</v>
      </c>
      <c r="C2051" s="197" t="s">
        <v>734</v>
      </c>
      <c r="D2051" s="197" t="s">
        <v>751</v>
      </c>
      <c r="E2051" s="197" t="s">
        <v>28</v>
      </c>
      <c r="F2051" s="199">
        <v>19000</v>
      </c>
      <c r="G2051" s="197">
        <f>'Drop downs XTRA'!$F2051*2</f>
        <v>38000</v>
      </c>
      <c r="H2051" s="200">
        <v>42883</v>
      </c>
    </row>
    <row r="2052" spans="1:8">
      <c r="A2052" s="83" t="s">
        <v>729</v>
      </c>
      <c r="B2052" s="194" t="s">
        <v>744</v>
      </c>
      <c r="C2052" s="194" t="s">
        <v>504</v>
      </c>
      <c r="D2052" s="194" t="s">
        <v>732</v>
      </c>
      <c r="E2052" s="194" t="s">
        <v>28</v>
      </c>
      <c r="F2052" s="195">
        <v>28000</v>
      </c>
      <c r="G2052" s="194">
        <f>'Drop downs XTRA'!$F2052*2</f>
        <v>56000</v>
      </c>
      <c r="H2052" s="196">
        <v>42283</v>
      </c>
    </row>
    <row r="2053" spans="1:8">
      <c r="A2053" s="82" t="s">
        <v>735</v>
      </c>
      <c r="B2053" s="197" t="s">
        <v>744</v>
      </c>
      <c r="C2053" s="197" t="s">
        <v>504</v>
      </c>
      <c r="D2053" s="197" t="s">
        <v>751</v>
      </c>
      <c r="E2053" s="197" t="s">
        <v>28</v>
      </c>
      <c r="F2053" s="199">
        <v>12000</v>
      </c>
      <c r="G2053" s="197">
        <f>'Drop downs XTRA'!$F2053*2</f>
        <v>24000</v>
      </c>
      <c r="H2053" s="200">
        <v>42370</v>
      </c>
    </row>
    <row r="2054" spans="1:8">
      <c r="A2054" s="83" t="s">
        <v>741</v>
      </c>
      <c r="B2054" s="194" t="s">
        <v>744</v>
      </c>
      <c r="C2054" s="194" t="s">
        <v>734</v>
      </c>
      <c r="D2054" s="194" t="s">
        <v>749</v>
      </c>
      <c r="E2054" s="194" t="s">
        <v>28</v>
      </c>
      <c r="F2054" s="195">
        <v>18000</v>
      </c>
      <c r="G2054" s="194">
        <f>'Drop downs XTRA'!$F2054*2</f>
        <v>36000</v>
      </c>
      <c r="H2054" s="196">
        <v>42088</v>
      </c>
    </row>
    <row r="2055" spans="1:8">
      <c r="A2055" s="82" t="s">
        <v>746</v>
      </c>
      <c r="B2055" s="197" t="s">
        <v>744</v>
      </c>
      <c r="C2055" s="197" t="s">
        <v>743</v>
      </c>
      <c r="D2055" s="197" t="s">
        <v>752</v>
      </c>
      <c r="E2055" s="197" t="s">
        <v>28</v>
      </c>
      <c r="F2055" s="199">
        <v>21000</v>
      </c>
      <c r="G2055" s="197">
        <f>'Drop downs XTRA'!$F2055*2</f>
        <v>42000</v>
      </c>
      <c r="H2055" s="200">
        <v>42759</v>
      </c>
    </row>
    <row r="2056" spans="1:8">
      <c r="A2056" s="83" t="s">
        <v>729</v>
      </c>
      <c r="B2056" s="194" t="s">
        <v>748</v>
      </c>
      <c r="C2056" s="194" t="s">
        <v>502</v>
      </c>
      <c r="D2056" s="194" t="s">
        <v>739</v>
      </c>
      <c r="E2056" s="194" t="s">
        <v>28</v>
      </c>
      <c r="F2056" s="195">
        <v>31000</v>
      </c>
      <c r="G2056" s="194">
        <f>'Drop downs XTRA'!$F2056*2</f>
        <v>62000</v>
      </c>
      <c r="H2056" s="196">
        <v>42367</v>
      </c>
    </row>
    <row r="2057" spans="1:8">
      <c r="A2057" s="82" t="s">
        <v>735</v>
      </c>
      <c r="B2057" s="197" t="s">
        <v>748</v>
      </c>
      <c r="C2057" s="197" t="s">
        <v>734</v>
      </c>
      <c r="D2057" s="197" t="s">
        <v>752</v>
      </c>
      <c r="E2057" s="197" t="s">
        <v>28</v>
      </c>
      <c r="F2057" s="199">
        <v>15000</v>
      </c>
      <c r="G2057" s="197">
        <f>'Drop downs XTRA'!$F2057*2</f>
        <v>30000</v>
      </c>
      <c r="H2057" s="200">
        <v>42138</v>
      </c>
    </row>
    <row r="2058" spans="1:8">
      <c r="A2058" s="83" t="s">
        <v>741</v>
      </c>
      <c r="B2058" s="194" t="s">
        <v>748</v>
      </c>
      <c r="C2058" s="194" t="s">
        <v>731</v>
      </c>
      <c r="D2058" s="194" t="s">
        <v>752</v>
      </c>
      <c r="E2058" s="194" t="s">
        <v>28</v>
      </c>
      <c r="F2058" s="195">
        <v>21000</v>
      </c>
      <c r="G2058" s="194">
        <f>'Drop downs XTRA'!$F2058*2</f>
        <v>42000</v>
      </c>
      <c r="H2058" s="196">
        <v>42085</v>
      </c>
    </row>
    <row r="2059" spans="1:8">
      <c r="A2059" s="82" t="s">
        <v>746</v>
      </c>
      <c r="B2059" s="197" t="s">
        <v>748</v>
      </c>
      <c r="C2059" s="197" t="s">
        <v>743</v>
      </c>
      <c r="D2059" s="197" t="s">
        <v>752</v>
      </c>
      <c r="E2059" s="197" t="s">
        <v>28</v>
      </c>
      <c r="F2059" s="199">
        <v>24000</v>
      </c>
      <c r="G2059" s="197">
        <f>'Drop downs XTRA'!$F2059*2</f>
        <v>48000</v>
      </c>
      <c r="H2059" s="200">
        <v>42605</v>
      </c>
    </row>
    <row r="2060" spans="1:8">
      <c r="A2060" s="83" t="s">
        <v>729</v>
      </c>
      <c r="B2060" s="194" t="s">
        <v>738</v>
      </c>
      <c r="C2060" s="194" t="s">
        <v>750</v>
      </c>
      <c r="D2060" s="194" t="s">
        <v>752</v>
      </c>
      <c r="E2060" s="194" t="s">
        <v>28</v>
      </c>
      <c r="F2060" s="195">
        <v>25000</v>
      </c>
      <c r="G2060" s="194">
        <f>'Drop downs XTRA'!$F2060*2</f>
        <v>50000</v>
      </c>
      <c r="H2060" s="196">
        <v>42908</v>
      </c>
    </row>
    <row r="2061" spans="1:8">
      <c r="A2061" s="82" t="s">
        <v>735</v>
      </c>
      <c r="B2061" s="197" t="s">
        <v>738</v>
      </c>
      <c r="C2061" s="197" t="s">
        <v>504</v>
      </c>
      <c r="D2061" s="197" t="s">
        <v>752</v>
      </c>
      <c r="E2061" s="197" t="s">
        <v>28</v>
      </c>
      <c r="F2061" s="199">
        <v>9000</v>
      </c>
      <c r="G2061" s="197">
        <f>'Drop downs XTRA'!$F2061*2</f>
        <v>18000</v>
      </c>
      <c r="H2061" s="200">
        <v>42079</v>
      </c>
    </row>
    <row r="2062" spans="1:8">
      <c r="A2062" s="83" t="s">
        <v>741</v>
      </c>
      <c r="B2062" s="194" t="s">
        <v>738</v>
      </c>
      <c r="C2062" s="194" t="s">
        <v>743</v>
      </c>
      <c r="D2062" s="194" t="s">
        <v>751</v>
      </c>
      <c r="E2062" s="194" t="s">
        <v>28</v>
      </c>
      <c r="F2062" s="195">
        <v>15000</v>
      </c>
      <c r="G2062" s="194">
        <f>'Drop downs XTRA'!$F2062*2</f>
        <v>30000</v>
      </c>
      <c r="H2062" s="196">
        <v>42575</v>
      </c>
    </row>
    <row r="2063" spans="1:8">
      <c r="A2063" s="82" t="s">
        <v>746</v>
      </c>
      <c r="B2063" s="197" t="s">
        <v>738</v>
      </c>
      <c r="C2063" s="197" t="s">
        <v>743</v>
      </c>
      <c r="D2063" s="197" t="s">
        <v>732</v>
      </c>
      <c r="E2063" s="197" t="s">
        <v>28</v>
      </c>
      <c r="F2063" s="199">
        <v>18000</v>
      </c>
      <c r="G2063" s="197">
        <f>'Drop downs XTRA'!$F2063*2</f>
        <v>36000</v>
      </c>
      <c r="H2063" s="200">
        <v>42666</v>
      </c>
    </row>
    <row r="2064" spans="1:8">
      <c r="A2064" s="83" t="s">
        <v>756</v>
      </c>
      <c r="B2064" s="194" t="s">
        <v>730</v>
      </c>
      <c r="C2064" s="194" t="s">
        <v>504</v>
      </c>
      <c r="D2064" s="194" t="s">
        <v>749</v>
      </c>
      <c r="E2064" s="194" t="s">
        <v>740</v>
      </c>
      <c r="F2064" s="195">
        <v>-11000</v>
      </c>
      <c r="G2064" s="194">
        <f>'Drop downs XTRA'!$F2064*2</f>
        <v>-22000</v>
      </c>
      <c r="H2064" s="196">
        <v>42970</v>
      </c>
    </row>
    <row r="2065" spans="1:8">
      <c r="A2065" s="82" t="s">
        <v>757</v>
      </c>
      <c r="B2065" s="197" t="s">
        <v>730</v>
      </c>
      <c r="C2065" s="197" t="s">
        <v>734</v>
      </c>
      <c r="D2065" s="197" t="s">
        <v>749</v>
      </c>
      <c r="E2065" s="197" t="s">
        <v>740</v>
      </c>
      <c r="F2065" s="199">
        <v>-3000</v>
      </c>
      <c r="G2065" s="197">
        <f>'Drop downs XTRA'!$F2065*2</f>
        <v>-6000</v>
      </c>
      <c r="H2065" s="200">
        <v>42087</v>
      </c>
    </row>
    <row r="2066" spans="1:8">
      <c r="A2066" s="83" t="s">
        <v>758</v>
      </c>
      <c r="B2066" s="194" t="s">
        <v>730</v>
      </c>
      <c r="C2066" s="194" t="s">
        <v>750</v>
      </c>
      <c r="D2066" s="194" t="s">
        <v>749</v>
      </c>
      <c r="E2066" s="194" t="s">
        <v>740</v>
      </c>
      <c r="F2066" s="195">
        <v>-6000</v>
      </c>
      <c r="G2066" s="194">
        <f>'Drop downs XTRA'!$F2066*2</f>
        <v>-12000</v>
      </c>
      <c r="H2066" s="196">
        <v>42174</v>
      </c>
    </row>
    <row r="2067" spans="1:8">
      <c r="A2067" s="82" t="s">
        <v>759</v>
      </c>
      <c r="B2067" s="197" t="s">
        <v>730</v>
      </c>
      <c r="C2067" s="197" t="s">
        <v>743</v>
      </c>
      <c r="D2067" s="197" t="s">
        <v>751</v>
      </c>
      <c r="E2067" s="197" t="s">
        <v>740</v>
      </c>
      <c r="F2067" s="199">
        <v>-3000</v>
      </c>
      <c r="G2067" s="197">
        <f>'Drop downs XTRA'!$F2067*2</f>
        <v>-6000</v>
      </c>
      <c r="H2067" s="200">
        <v>42461</v>
      </c>
    </row>
    <row r="2068" spans="1:8">
      <c r="A2068" s="83" t="s">
        <v>756</v>
      </c>
      <c r="B2068" s="194" t="s">
        <v>738</v>
      </c>
      <c r="C2068" s="194" t="s">
        <v>743</v>
      </c>
      <c r="D2068" s="194" t="s">
        <v>751</v>
      </c>
      <c r="E2068" s="194" t="s">
        <v>740</v>
      </c>
      <c r="F2068" s="195">
        <v>-15000</v>
      </c>
      <c r="G2068" s="194">
        <f>'Drop downs XTRA'!$F2068*2</f>
        <v>-30000</v>
      </c>
      <c r="H2068" s="196">
        <v>42686</v>
      </c>
    </row>
    <row r="2069" spans="1:8">
      <c r="A2069" s="82" t="s">
        <v>757</v>
      </c>
      <c r="B2069" s="197" t="s">
        <v>738</v>
      </c>
      <c r="C2069" s="197" t="s">
        <v>750</v>
      </c>
      <c r="D2069" s="197" t="s">
        <v>732</v>
      </c>
      <c r="E2069" s="197" t="s">
        <v>740</v>
      </c>
      <c r="F2069" s="199">
        <v>-7000</v>
      </c>
      <c r="G2069" s="197">
        <f>'Drop downs XTRA'!$F2069*2</f>
        <v>-14000</v>
      </c>
      <c r="H2069" s="200">
        <v>42363</v>
      </c>
    </row>
    <row r="2070" spans="1:8">
      <c r="A2070" s="83" t="s">
        <v>758</v>
      </c>
      <c r="B2070" s="194" t="s">
        <v>738</v>
      </c>
      <c r="C2070" s="194" t="s">
        <v>731</v>
      </c>
      <c r="D2070" s="194" t="s">
        <v>494</v>
      </c>
      <c r="E2070" s="194" t="s">
        <v>740</v>
      </c>
      <c r="F2070" s="195">
        <v>-10000</v>
      </c>
      <c r="G2070" s="194">
        <f>'Drop downs XTRA'!$F2070*2</f>
        <v>-20000</v>
      </c>
      <c r="H2070" s="196">
        <v>42363</v>
      </c>
    </row>
    <row r="2071" spans="1:8">
      <c r="A2071" s="82" t="s">
        <v>759</v>
      </c>
      <c r="B2071" s="197" t="s">
        <v>738</v>
      </c>
      <c r="C2071" s="197" t="s">
        <v>743</v>
      </c>
      <c r="D2071" s="197" t="s">
        <v>751</v>
      </c>
      <c r="E2071" s="197" t="s">
        <v>740</v>
      </c>
      <c r="F2071" s="199">
        <v>-7000</v>
      </c>
      <c r="G2071" s="197">
        <f>'Drop downs XTRA'!$F2071*2</f>
        <v>-14000</v>
      </c>
      <c r="H2071" s="200">
        <v>42098</v>
      </c>
    </row>
    <row r="2072" spans="1:8">
      <c r="A2072" s="83" t="s">
        <v>756</v>
      </c>
      <c r="B2072" s="194" t="s">
        <v>748</v>
      </c>
      <c r="C2072" s="194" t="s">
        <v>743</v>
      </c>
      <c r="D2072" s="194" t="s">
        <v>739</v>
      </c>
      <c r="E2072" s="194" t="s">
        <v>740</v>
      </c>
      <c r="F2072" s="195">
        <v>-13000</v>
      </c>
      <c r="G2072" s="194">
        <f>'Drop downs XTRA'!$F2072*2</f>
        <v>-26000</v>
      </c>
      <c r="H2072" s="196">
        <v>42252</v>
      </c>
    </row>
    <row r="2073" spans="1:8">
      <c r="A2073" s="82" t="s">
        <v>757</v>
      </c>
      <c r="B2073" s="197" t="s">
        <v>748</v>
      </c>
      <c r="C2073" s="197" t="s">
        <v>734</v>
      </c>
      <c r="D2073" s="197" t="s">
        <v>752</v>
      </c>
      <c r="E2073" s="197" t="s">
        <v>740</v>
      </c>
      <c r="F2073" s="199">
        <v>-5000</v>
      </c>
      <c r="G2073" s="197">
        <f>'Drop downs XTRA'!$F2073*2</f>
        <v>-10000</v>
      </c>
      <c r="H2073" s="200">
        <v>42845</v>
      </c>
    </row>
    <row r="2074" spans="1:8">
      <c r="A2074" s="83" t="s">
        <v>758</v>
      </c>
      <c r="B2074" s="194" t="s">
        <v>748</v>
      </c>
      <c r="C2074" s="194" t="s">
        <v>504</v>
      </c>
      <c r="D2074" s="194" t="s">
        <v>494</v>
      </c>
      <c r="E2074" s="194" t="s">
        <v>740</v>
      </c>
      <c r="F2074" s="195">
        <v>-8000</v>
      </c>
      <c r="G2074" s="194">
        <f>'Drop downs XTRA'!$F2074*2</f>
        <v>-16000</v>
      </c>
      <c r="H2074" s="196">
        <v>42355</v>
      </c>
    </row>
    <row r="2075" spans="1:8">
      <c r="A2075" s="82" t="s">
        <v>759</v>
      </c>
      <c r="B2075" s="197" t="s">
        <v>748</v>
      </c>
      <c r="C2075" s="197" t="s">
        <v>731</v>
      </c>
      <c r="D2075" s="197" t="s">
        <v>739</v>
      </c>
      <c r="E2075" s="197" t="s">
        <v>740</v>
      </c>
      <c r="F2075" s="199">
        <v>-5000</v>
      </c>
      <c r="G2075" s="197">
        <f>'Drop downs XTRA'!$F2075*2</f>
        <v>-10000</v>
      </c>
      <c r="H2075" s="200">
        <v>42759</v>
      </c>
    </row>
    <row r="2076" spans="1:8">
      <c r="A2076" s="83" t="s">
        <v>756</v>
      </c>
      <c r="B2076" s="194" t="s">
        <v>744</v>
      </c>
      <c r="C2076" s="194" t="s">
        <v>731</v>
      </c>
      <c r="D2076" s="194" t="s">
        <v>752</v>
      </c>
      <c r="E2076" s="194" t="s">
        <v>740</v>
      </c>
      <c r="F2076" s="195">
        <v>-10000</v>
      </c>
      <c r="G2076" s="194">
        <f>'Drop downs XTRA'!$F2076*2</f>
        <v>-20000</v>
      </c>
      <c r="H2076" s="196">
        <v>42496</v>
      </c>
    </row>
    <row r="2077" spans="1:8">
      <c r="A2077" s="82" t="s">
        <v>757</v>
      </c>
      <c r="B2077" s="197" t="s">
        <v>744</v>
      </c>
      <c r="C2077" s="197" t="s">
        <v>502</v>
      </c>
      <c r="D2077" s="197" t="s">
        <v>732</v>
      </c>
      <c r="E2077" s="197" t="s">
        <v>740</v>
      </c>
      <c r="F2077" s="199">
        <v>-2000</v>
      </c>
      <c r="G2077" s="197">
        <f>'Drop downs XTRA'!$F2077*2</f>
        <v>-4000</v>
      </c>
      <c r="H2077" s="200">
        <v>42524</v>
      </c>
    </row>
    <row r="2078" spans="1:8">
      <c r="A2078" s="83" t="s">
        <v>758</v>
      </c>
      <c r="B2078" s="194" t="s">
        <v>744</v>
      </c>
      <c r="C2078" s="194" t="s">
        <v>743</v>
      </c>
      <c r="D2078" s="194" t="s">
        <v>732</v>
      </c>
      <c r="E2078" s="194" t="s">
        <v>740</v>
      </c>
      <c r="F2078" s="195">
        <v>-5000</v>
      </c>
      <c r="G2078" s="194">
        <f>'Drop downs XTRA'!$F2078*2</f>
        <v>-10000</v>
      </c>
      <c r="H2078" s="196">
        <v>42735</v>
      </c>
    </row>
    <row r="2079" spans="1:8">
      <c r="A2079" s="82" t="s">
        <v>759</v>
      </c>
      <c r="B2079" s="197" t="s">
        <v>744</v>
      </c>
      <c r="C2079" s="197" t="s">
        <v>731</v>
      </c>
      <c r="D2079" s="197" t="s">
        <v>752</v>
      </c>
      <c r="E2079" s="197" t="s">
        <v>740</v>
      </c>
      <c r="F2079" s="199">
        <v>-2000</v>
      </c>
      <c r="G2079" s="197">
        <f>'Drop downs XTRA'!$F2079*2</f>
        <v>-4000</v>
      </c>
      <c r="H2079" s="200">
        <v>42111</v>
      </c>
    </row>
    <row r="2080" spans="1:8">
      <c r="A2080" s="83" t="s">
        <v>756</v>
      </c>
      <c r="B2080" s="194" t="s">
        <v>738</v>
      </c>
      <c r="C2080" s="194" t="s">
        <v>504</v>
      </c>
      <c r="D2080" s="194" t="s">
        <v>494</v>
      </c>
      <c r="E2080" s="194" t="s">
        <v>740</v>
      </c>
      <c r="F2080" s="195">
        <v>-16000</v>
      </c>
      <c r="G2080" s="194">
        <f>'Drop downs XTRA'!$F2080*2</f>
        <v>-32000</v>
      </c>
      <c r="H2080" s="196">
        <v>42064</v>
      </c>
    </row>
    <row r="2081" spans="1:8">
      <c r="A2081" s="82" t="s">
        <v>757</v>
      </c>
      <c r="B2081" s="197" t="s">
        <v>738</v>
      </c>
      <c r="C2081" s="197" t="s">
        <v>502</v>
      </c>
      <c r="D2081" s="197" t="s">
        <v>749</v>
      </c>
      <c r="E2081" s="197" t="s">
        <v>740</v>
      </c>
      <c r="F2081" s="199">
        <v>-8000</v>
      </c>
      <c r="G2081" s="197">
        <f>'Drop downs XTRA'!$F2081*2</f>
        <v>-16000</v>
      </c>
      <c r="H2081" s="200">
        <v>42748</v>
      </c>
    </row>
    <row r="2082" spans="1:8">
      <c r="A2082" s="83" t="s">
        <v>758</v>
      </c>
      <c r="B2082" s="194" t="s">
        <v>738</v>
      </c>
      <c r="C2082" s="194" t="s">
        <v>743</v>
      </c>
      <c r="D2082" s="194" t="s">
        <v>739</v>
      </c>
      <c r="E2082" s="194" t="s">
        <v>740</v>
      </c>
      <c r="F2082" s="195">
        <v>-11000</v>
      </c>
      <c r="G2082" s="194">
        <f>'Drop downs XTRA'!$F2082*2</f>
        <v>-22000</v>
      </c>
      <c r="H2082" s="196">
        <v>42299</v>
      </c>
    </row>
    <row r="2083" spans="1:8">
      <c r="A2083" s="82" t="s">
        <v>759</v>
      </c>
      <c r="B2083" s="197" t="s">
        <v>738</v>
      </c>
      <c r="C2083" s="197" t="s">
        <v>750</v>
      </c>
      <c r="D2083" s="197" t="s">
        <v>749</v>
      </c>
      <c r="E2083" s="197" t="s">
        <v>740</v>
      </c>
      <c r="F2083" s="199">
        <v>-8000</v>
      </c>
      <c r="G2083" s="197">
        <f>'Drop downs XTRA'!$F2083*2</f>
        <v>-16000</v>
      </c>
      <c r="H2083" s="200">
        <v>42332</v>
      </c>
    </row>
    <row r="2084" spans="1:8">
      <c r="A2084" s="83" t="s">
        <v>760</v>
      </c>
      <c r="B2084" s="194" t="s">
        <v>738</v>
      </c>
      <c r="C2084" s="194" t="s">
        <v>753</v>
      </c>
      <c r="D2084" s="194" t="s">
        <v>753</v>
      </c>
      <c r="E2084" s="194" t="s">
        <v>745</v>
      </c>
      <c r="F2084" s="195">
        <v>-11000</v>
      </c>
      <c r="G2084" s="194">
        <f>'Drop downs XTRA'!$F2084*2</f>
        <v>-22000</v>
      </c>
      <c r="H2084" s="196">
        <v>42429</v>
      </c>
    </row>
    <row r="2085" spans="1:8">
      <c r="A2085" s="82" t="s">
        <v>39</v>
      </c>
      <c r="B2085" s="197" t="s">
        <v>738</v>
      </c>
      <c r="C2085" s="197" t="s">
        <v>753</v>
      </c>
      <c r="D2085" s="197" t="s">
        <v>753</v>
      </c>
      <c r="E2085" s="197" t="s">
        <v>745</v>
      </c>
      <c r="F2085" s="199">
        <v>-5530.0000000000009</v>
      </c>
      <c r="G2085" s="197">
        <f>'Drop downs XTRA'!$F2085*2</f>
        <v>-11060.000000000002</v>
      </c>
      <c r="H2085" s="200">
        <v>42353</v>
      </c>
    </row>
    <row r="2086" spans="1:8">
      <c r="A2086" s="83" t="s">
        <v>761</v>
      </c>
      <c r="B2086" s="194" t="s">
        <v>738</v>
      </c>
      <c r="C2086" s="194" t="s">
        <v>753</v>
      </c>
      <c r="D2086" s="194" t="s">
        <v>753</v>
      </c>
      <c r="E2086" s="194" t="s">
        <v>745</v>
      </c>
      <c r="F2086" s="195">
        <v>-1500</v>
      </c>
      <c r="G2086" s="194">
        <f>'Drop downs XTRA'!$F2086*2</f>
        <v>-3000</v>
      </c>
      <c r="H2086" s="196">
        <v>42049</v>
      </c>
    </row>
    <row r="2087" spans="1:8">
      <c r="A2087" s="82" t="s">
        <v>309</v>
      </c>
      <c r="B2087" s="197" t="s">
        <v>738</v>
      </c>
      <c r="C2087" s="197" t="s">
        <v>753</v>
      </c>
      <c r="D2087" s="197" t="s">
        <v>753</v>
      </c>
      <c r="E2087" s="197" t="s">
        <v>745</v>
      </c>
      <c r="F2087" s="199">
        <v>-3000</v>
      </c>
      <c r="G2087" s="197">
        <f>'Drop downs XTRA'!$F2087*2</f>
        <v>-6000</v>
      </c>
      <c r="H2087" s="200">
        <v>42523</v>
      </c>
    </row>
    <row r="2088" spans="1:8">
      <c r="A2088" s="83" t="s">
        <v>601</v>
      </c>
      <c r="B2088" s="194" t="s">
        <v>738</v>
      </c>
      <c r="C2088" s="194" t="s">
        <v>753</v>
      </c>
      <c r="D2088" s="194" t="s">
        <v>753</v>
      </c>
      <c r="E2088" s="194" t="s">
        <v>745</v>
      </c>
      <c r="F2088" s="195">
        <v>-3000</v>
      </c>
      <c r="G2088" s="194">
        <f>'Drop downs XTRA'!$F2088*2</f>
        <v>-6000</v>
      </c>
      <c r="H2088" s="196">
        <v>42523</v>
      </c>
    </row>
    <row r="2089" spans="1:8">
      <c r="A2089" s="82" t="s">
        <v>762</v>
      </c>
      <c r="B2089" s="197" t="s">
        <v>738</v>
      </c>
      <c r="C2089" s="197" t="s">
        <v>753</v>
      </c>
      <c r="D2089" s="197" t="s">
        <v>753</v>
      </c>
      <c r="E2089" s="197" t="s">
        <v>745</v>
      </c>
      <c r="F2089" s="199">
        <v>-2000</v>
      </c>
      <c r="G2089" s="197">
        <f>'Drop downs XTRA'!$F2089*2</f>
        <v>-4000</v>
      </c>
      <c r="H2089" s="200">
        <v>42373</v>
      </c>
    </row>
    <row r="2090" spans="1:8">
      <c r="A2090" s="83" t="s">
        <v>763</v>
      </c>
      <c r="B2090" s="194" t="s">
        <v>738</v>
      </c>
      <c r="C2090" s="194" t="s">
        <v>753</v>
      </c>
      <c r="D2090" s="194" t="s">
        <v>753</v>
      </c>
      <c r="E2090" s="194" t="s">
        <v>745</v>
      </c>
      <c r="F2090" s="195">
        <v>-5000</v>
      </c>
      <c r="G2090" s="194">
        <f>'Drop downs XTRA'!$F2090*2</f>
        <v>-10000</v>
      </c>
      <c r="H2090" s="196">
        <v>42550</v>
      </c>
    </row>
    <row r="2091" spans="1:8">
      <c r="A2091" s="82" t="s">
        <v>764</v>
      </c>
      <c r="B2091" s="197" t="s">
        <v>738</v>
      </c>
      <c r="C2091" s="197" t="s">
        <v>753</v>
      </c>
      <c r="D2091" s="197" t="s">
        <v>753</v>
      </c>
      <c r="E2091" s="197" t="s">
        <v>745</v>
      </c>
      <c r="F2091" s="199">
        <v>-3000</v>
      </c>
      <c r="G2091" s="197">
        <f>'Drop downs XTRA'!$F2091*2</f>
        <v>-6000</v>
      </c>
      <c r="H2091" s="200">
        <v>42372</v>
      </c>
    </row>
    <row r="2092" spans="1:8">
      <c r="A2092" s="83" t="s">
        <v>533</v>
      </c>
      <c r="B2092" s="194" t="s">
        <v>738</v>
      </c>
      <c r="C2092" s="194" t="s">
        <v>753</v>
      </c>
      <c r="D2092" s="194" t="s">
        <v>753</v>
      </c>
      <c r="E2092" s="194" t="s">
        <v>745</v>
      </c>
      <c r="F2092" s="195">
        <v>-4000</v>
      </c>
      <c r="G2092" s="194">
        <f>'Drop downs XTRA'!$F2092*2</f>
        <v>-8000</v>
      </c>
      <c r="H2092" s="196">
        <v>42266</v>
      </c>
    </row>
    <row r="2093" spans="1:8">
      <c r="A2093" s="82" t="s">
        <v>760</v>
      </c>
      <c r="B2093" s="197" t="s">
        <v>730</v>
      </c>
      <c r="C2093" s="197" t="s">
        <v>753</v>
      </c>
      <c r="D2093" s="197" t="s">
        <v>753</v>
      </c>
      <c r="E2093" s="197" t="s">
        <v>745</v>
      </c>
      <c r="F2093" s="199">
        <v>-11000</v>
      </c>
      <c r="G2093" s="197">
        <f>'Drop downs XTRA'!$F2093*2</f>
        <v>-22000</v>
      </c>
      <c r="H2093" s="200">
        <v>42749</v>
      </c>
    </row>
    <row r="2094" spans="1:8">
      <c r="A2094" s="83" t="s">
        <v>39</v>
      </c>
      <c r="B2094" s="194" t="s">
        <v>730</v>
      </c>
      <c r="C2094" s="194" t="s">
        <v>753</v>
      </c>
      <c r="D2094" s="194" t="s">
        <v>753</v>
      </c>
      <c r="E2094" s="194" t="s">
        <v>745</v>
      </c>
      <c r="F2094" s="195">
        <v>-5530.0000000000009</v>
      </c>
      <c r="G2094" s="194">
        <f>'Drop downs XTRA'!$F2094*2</f>
        <v>-11060.000000000002</v>
      </c>
      <c r="H2094" s="196">
        <v>42860</v>
      </c>
    </row>
    <row r="2095" spans="1:8">
      <c r="A2095" s="82" t="s">
        <v>761</v>
      </c>
      <c r="B2095" s="197" t="s">
        <v>730</v>
      </c>
      <c r="C2095" s="197" t="s">
        <v>753</v>
      </c>
      <c r="D2095" s="197" t="s">
        <v>753</v>
      </c>
      <c r="E2095" s="197" t="s">
        <v>745</v>
      </c>
      <c r="F2095" s="199">
        <v>-2000</v>
      </c>
      <c r="G2095" s="197">
        <f>'Drop downs XTRA'!$F2095*2</f>
        <v>-4000</v>
      </c>
      <c r="H2095" s="200">
        <v>42742</v>
      </c>
    </row>
    <row r="2096" spans="1:8">
      <c r="A2096" s="83" t="s">
        <v>309</v>
      </c>
      <c r="B2096" s="194" t="s">
        <v>730</v>
      </c>
      <c r="C2096" s="194" t="s">
        <v>753</v>
      </c>
      <c r="D2096" s="194" t="s">
        <v>753</v>
      </c>
      <c r="E2096" s="194" t="s">
        <v>745</v>
      </c>
      <c r="F2096" s="195">
        <v>-1500</v>
      </c>
      <c r="G2096" s="194">
        <f>'Drop downs XTRA'!$F2096*2</f>
        <v>-3000</v>
      </c>
      <c r="H2096" s="196">
        <v>42922</v>
      </c>
    </row>
    <row r="2097" spans="1:8">
      <c r="A2097" s="82" t="s">
        <v>601</v>
      </c>
      <c r="B2097" s="197" t="s">
        <v>730</v>
      </c>
      <c r="C2097" s="197" t="s">
        <v>753</v>
      </c>
      <c r="D2097" s="197" t="s">
        <v>753</v>
      </c>
      <c r="E2097" s="197" t="s">
        <v>745</v>
      </c>
      <c r="F2097" s="199">
        <v>-2000</v>
      </c>
      <c r="G2097" s="197">
        <f>'Drop downs XTRA'!$F2097*2</f>
        <v>-4000</v>
      </c>
      <c r="H2097" s="200">
        <v>42942</v>
      </c>
    </row>
    <row r="2098" spans="1:8">
      <c r="A2098" s="83" t="s">
        <v>762</v>
      </c>
      <c r="B2098" s="194" t="s">
        <v>730</v>
      </c>
      <c r="C2098" s="194" t="s">
        <v>753</v>
      </c>
      <c r="D2098" s="194" t="s">
        <v>753</v>
      </c>
      <c r="E2098" s="194" t="s">
        <v>745</v>
      </c>
      <c r="F2098" s="195">
        <v>-1000</v>
      </c>
      <c r="G2098" s="194">
        <f>'Drop downs XTRA'!$F2098*2</f>
        <v>-2000</v>
      </c>
      <c r="H2098" s="196">
        <v>42896</v>
      </c>
    </row>
    <row r="2099" spans="1:8">
      <c r="A2099" s="82" t="s">
        <v>763</v>
      </c>
      <c r="B2099" s="197" t="s">
        <v>730</v>
      </c>
      <c r="C2099" s="197" t="s">
        <v>753</v>
      </c>
      <c r="D2099" s="197" t="s">
        <v>753</v>
      </c>
      <c r="E2099" s="197" t="s">
        <v>745</v>
      </c>
      <c r="F2099" s="199">
        <v>-6000</v>
      </c>
      <c r="G2099" s="197">
        <f>'Drop downs XTRA'!$F2099*2</f>
        <v>-12000</v>
      </c>
      <c r="H2099" s="200">
        <v>42729</v>
      </c>
    </row>
    <row r="2100" spans="1:8">
      <c r="A2100" s="83" t="s">
        <v>764</v>
      </c>
      <c r="B2100" s="194" t="s">
        <v>730</v>
      </c>
      <c r="C2100" s="194" t="s">
        <v>753</v>
      </c>
      <c r="D2100" s="194" t="s">
        <v>753</v>
      </c>
      <c r="E2100" s="194" t="s">
        <v>745</v>
      </c>
      <c r="F2100" s="195">
        <v>-2000</v>
      </c>
      <c r="G2100" s="194">
        <f>'Drop downs XTRA'!$F2100*2</f>
        <v>-4000</v>
      </c>
      <c r="H2100" s="196">
        <v>42003</v>
      </c>
    </row>
    <row r="2101" spans="1:8">
      <c r="A2101" s="82" t="s">
        <v>533</v>
      </c>
      <c r="B2101" s="197" t="s">
        <v>730</v>
      </c>
      <c r="C2101" s="197" t="s">
        <v>753</v>
      </c>
      <c r="D2101" s="197" t="s">
        <v>753</v>
      </c>
      <c r="E2101" s="197" t="s">
        <v>745</v>
      </c>
      <c r="F2101" s="199">
        <v>-4000</v>
      </c>
      <c r="G2101" s="197">
        <f>'Drop downs XTRA'!$F2101*2</f>
        <v>-8000</v>
      </c>
      <c r="H2101" s="200">
        <v>42676</v>
      </c>
    </row>
    <row r="2102" spans="1:8">
      <c r="A2102" s="83" t="s">
        <v>760</v>
      </c>
      <c r="B2102" s="194" t="s">
        <v>738</v>
      </c>
      <c r="C2102" s="194" t="s">
        <v>753</v>
      </c>
      <c r="D2102" s="194" t="s">
        <v>753</v>
      </c>
      <c r="E2102" s="194" t="s">
        <v>745</v>
      </c>
      <c r="F2102" s="195">
        <v>-11000</v>
      </c>
      <c r="G2102" s="194">
        <f>'Drop downs XTRA'!$F2102*2</f>
        <v>-22000</v>
      </c>
      <c r="H2102" s="196">
        <v>42072</v>
      </c>
    </row>
    <row r="2103" spans="1:8">
      <c r="A2103" s="82" t="s">
        <v>39</v>
      </c>
      <c r="B2103" s="197" t="s">
        <v>738</v>
      </c>
      <c r="C2103" s="197" t="s">
        <v>753</v>
      </c>
      <c r="D2103" s="197" t="s">
        <v>753</v>
      </c>
      <c r="E2103" s="197" t="s">
        <v>745</v>
      </c>
      <c r="F2103" s="199">
        <v>-5530.0000000000009</v>
      </c>
      <c r="G2103" s="197">
        <f>'Drop downs XTRA'!$F2103*2</f>
        <v>-11060.000000000002</v>
      </c>
      <c r="H2103" s="200">
        <v>42898</v>
      </c>
    </row>
    <row r="2104" spans="1:8">
      <c r="A2104" s="83" t="s">
        <v>761</v>
      </c>
      <c r="B2104" s="194" t="s">
        <v>738</v>
      </c>
      <c r="C2104" s="194" t="s">
        <v>753</v>
      </c>
      <c r="D2104" s="194" t="s">
        <v>753</v>
      </c>
      <c r="E2104" s="194" t="s">
        <v>745</v>
      </c>
      <c r="F2104" s="195">
        <v>-1500</v>
      </c>
      <c r="G2104" s="194">
        <f>'Drop downs XTRA'!$F2104*2</f>
        <v>-3000</v>
      </c>
      <c r="H2104" s="196">
        <v>42981</v>
      </c>
    </row>
    <row r="2105" spans="1:8">
      <c r="A2105" s="82" t="s">
        <v>309</v>
      </c>
      <c r="B2105" s="197" t="s">
        <v>738</v>
      </c>
      <c r="C2105" s="197" t="s">
        <v>753</v>
      </c>
      <c r="D2105" s="197" t="s">
        <v>753</v>
      </c>
      <c r="E2105" s="197" t="s">
        <v>745</v>
      </c>
      <c r="F2105" s="199">
        <v>-2000</v>
      </c>
      <c r="G2105" s="197">
        <f>'Drop downs XTRA'!$F2105*2</f>
        <v>-4000</v>
      </c>
      <c r="H2105" s="200">
        <v>42506</v>
      </c>
    </row>
    <row r="2106" spans="1:8">
      <c r="A2106" s="83" t="s">
        <v>601</v>
      </c>
      <c r="B2106" s="194" t="s">
        <v>738</v>
      </c>
      <c r="C2106" s="194" t="s">
        <v>753</v>
      </c>
      <c r="D2106" s="194" t="s">
        <v>753</v>
      </c>
      <c r="E2106" s="194" t="s">
        <v>745</v>
      </c>
      <c r="F2106" s="195">
        <v>-3000</v>
      </c>
      <c r="G2106" s="194">
        <f>'Drop downs XTRA'!$F2106*2</f>
        <v>-6000</v>
      </c>
      <c r="H2106" s="196">
        <v>42334</v>
      </c>
    </row>
    <row r="2107" spans="1:8">
      <c r="A2107" s="82" t="s">
        <v>762</v>
      </c>
      <c r="B2107" s="197" t="s">
        <v>738</v>
      </c>
      <c r="C2107" s="197" t="s">
        <v>753</v>
      </c>
      <c r="D2107" s="197" t="s">
        <v>753</v>
      </c>
      <c r="E2107" s="197" t="s">
        <v>745</v>
      </c>
      <c r="F2107" s="199">
        <v>-2000</v>
      </c>
      <c r="G2107" s="197">
        <f>'Drop downs XTRA'!$F2107*2</f>
        <v>-4000</v>
      </c>
      <c r="H2107" s="200">
        <v>42107</v>
      </c>
    </row>
    <row r="2108" spans="1:8">
      <c r="A2108" s="83" t="s">
        <v>763</v>
      </c>
      <c r="B2108" s="194" t="s">
        <v>738</v>
      </c>
      <c r="C2108" s="194" t="s">
        <v>753</v>
      </c>
      <c r="D2108" s="194" t="s">
        <v>753</v>
      </c>
      <c r="E2108" s="194" t="s">
        <v>745</v>
      </c>
      <c r="F2108" s="195">
        <v>-4000</v>
      </c>
      <c r="G2108" s="194">
        <f>'Drop downs XTRA'!$F2108*2</f>
        <v>-8000</v>
      </c>
      <c r="H2108" s="196">
        <v>42188</v>
      </c>
    </row>
    <row r="2109" spans="1:8">
      <c r="A2109" s="82" t="s">
        <v>764</v>
      </c>
      <c r="B2109" s="197" t="s">
        <v>738</v>
      </c>
      <c r="C2109" s="197" t="s">
        <v>753</v>
      </c>
      <c r="D2109" s="197" t="s">
        <v>753</v>
      </c>
      <c r="E2109" s="197" t="s">
        <v>745</v>
      </c>
      <c r="F2109" s="199">
        <v>-2000</v>
      </c>
      <c r="G2109" s="197">
        <f>'Drop downs XTRA'!$F2109*2</f>
        <v>-4000</v>
      </c>
      <c r="H2109" s="200">
        <v>42400</v>
      </c>
    </row>
    <row r="2110" spans="1:8">
      <c r="A2110" s="83" t="s">
        <v>533</v>
      </c>
      <c r="B2110" s="194" t="s">
        <v>738</v>
      </c>
      <c r="C2110" s="194" t="s">
        <v>753</v>
      </c>
      <c r="D2110" s="194" t="s">
        <v>753</v>
      </c>
      <c r="E2110" s="194" t="s">
        <v>745</v>
      </c>
      <c r="F2110" s="195">
        <v>-4000</v>
      </c>
      <c r="G2110" s="194">
        <f>'Drop downs XTRA'!$F2110*2</f>
        <v>-8000</v>
      </c>
      <c r="H2110" s="196">
        <v>42745</v>
      </c>
    </row>
    <row r="2111" spans="1:8">
      <c r="A2111" s="82" t="s">
        <v>760</v>
      </c>
      <c r="B2111" s="197" t="s">
        <v>748</v>
      </c>
      <c r="C2111" s="197" t="s">
        <v>753</v>
      </c>
      <c r="D2111" s="197" t="s">
        <v>753</v>
      </c>
      <c r="E2111" s="197" t="s">
        <v>745</v>
      </c>
      <c r="F2111" s="199">
        <v>-10500</v>
      </c>
      <c r="G2111" s="197">
        <f>'Drop downs XTRA'!$F2111*2</f>
        <v>-21000</v>
      </c>
      <c r="H2111" s="200">
        <v>42037</v>
      </c>
    </row>
    <row r="2112" spans="1:8">
      <c r="A2112" s="83" t="s">
        <v>39</v>
      </c>
      <c r="B2112" s="194" t="s">
        <v>748</v>
      </c>
      <c r="C2112" s="194" t="s">
        <v>753</v>
      </c>
      <c r="D2112" s="194" t="s">
        <v>753</v>
      </c>
      <c r="E2112" s="194" t="s">
        <v>745</v>
      </c>
      <c r="F2112" s="195">
        <v>-5530.0000000000009</v>
      </c>
      <c r="G2112" s="194">
        <f>'Drop downs XTRA'!$F2112*2</f>
        <v>-11060.000000000002</v>
      </c>
      <c r="H2112" s="196">
        <v>42773</v>
      </c>
    </row>
    <row r="2113" spans="1:8">
      <c r="A2113" s="82" t="s">
        <v>761</v>
      </c>
      <c r="B2113" s="197" t="s">
        <v>748</v>
      </c>
      <c r="C2113" s="197" t="s">
        <v>753</v>
      </c>
      <c r="D2113" s="197" t="s">
        <v>753</v>
      </c>
      <c r="E2113" s="197" t="s">
        <v>745</v>
      </c>
      <c r="F2113" s="199">
        <v>-1300</v>
      </c>
      <c r="G2113" s="197">
        <f>'Drop downs XTRA'!$F2113*2</f>
        <v>-2600</v>
      </c>
      <c r="H2113" s="200">
        <v>42775</v>
      </c>
    </row>
    <row r="2114" spans="1:8">
      <c r="A2114" s="83" t="s">
        <v>309</v>
      </c>
      <c r="B2114" s="194" t="s">
        <v>748</v>
      </c>
      <c r="C2114" s="194" t="s">
        <v>753</v>
      </c>
      <c r="D2114" s="194" t="s">
        <v>753</v>
      </c>
      <c r="E2114" s="194" t="s">
        <v>745</v>
      </c>
      <c r="F2114" s="195">
        <v>-3500</v>
      </c>
      <c r="G2114" s="194">
        <f>'Drop downs XTRA'!$F2114*2</f>
        <v>-7000</v>
      </c>
      <c r="H2114" s="196">
        <v>42488</v>
      </c>
    </row>
    <row r="2115" spans="1:8">
      <c r="A2115" s="82" t="s">
        <v>601</v>
      </c>
      <c r="B2115" s="197" t="s">
        <v>748</v>
      </c>
      <c r="C2115" s="197" t="s">
        <v>753</v>
      </c>
      <c r="D2115" s="197" t="s">
        <v>753</v>
      </c>
      <c r="E2115" s="197" t="s">
        <v>745</v>
      </c>
      <c r="F2115" s="199">
        <v>0</v>
      </c>
      <c r="G2115" s="197">
        <f>'Drop downs XTRA'!$F2115*2</f>
        <v>0</v>
      </c>
      <c r="H2115" s="200">
        <v>42524</v>
      </c>
    </row>
    <row r="2116" spans="1:8">
      <c r="A2116" s="83" t="s">
        <v>762</v>
      </c>
      <c r="B2116" s="194" t="s">
        <v>748</v>
      </c>
      <c r="C2116" s="194" t="s">
        <v>753</v>
      </c>
      <c r="D2116" s="194" t="s">
        <v>753</v>
      </c>
      <c r="E2116" s="194" t="s">
        <v>745</v>
      </c>
      <c r="F2116" s="195">
        <v>-1500</v>
      </c>
      <c r="G2116" s="194">
        <f>'Drop downs XTRA'!$F2116*2</f>
        <v>-3000</v>
      </c>
      <c r="H2116" s="196">
        <v>42196</v>
      </c>
    </row>
    <row r="2117" spans="1:8">
      <c r="A2117" s="82" t="s">
        <v>763</v>
      </c>
      <c r="B2117" s="197" t="s">
        <v>748</v>
      </c>
      <c r="C2117" s="197" t="s">
        <v>753</v>
      </c>
      <c r="D2117" s="197" t="s">
        <v>753</v>
      </c>
      <c r="E2117" s="197" t="s">
        <v>745</v>
      </c>
      <c r="F2117" s="199">
        <v>-2500</v>
      </c>
      <c r="G2117" s="197">
        <f>'Drop downs XTRA'!$F2117*2</f>
        <v>-5000</v>
      </c>
      <c r="H2117" s="200">
        <v>42133</v>
      </c>
    </row>
    <row r="2118" spans="1:8">
      <c r="A2118" s="83" t="s">
        <v>764</v>
      </c>
      <c r="B2118" s="194" t="s">
        <v>748</v>
      </c>
      <c r="C2118" s="194" t="s">
        <v>753</v>
      </c>
      <c r="D2118" s="194" t="s">
        <v>753</v>
      </c>
      <c r="E2118" s="194" t="s">
        <v>745</v>
      </c>
      <c r="F2118" s="195">
        <v>-1500</v>
      </c>
      <c r="G2118" s="194">
        <f>'Drop downs XTRA'!$F2118*2</f>
        <v>-3000</v>
      </c>
      <c r="H2118" s="196">
        <v>42265</v>
      </c>
    </row>
    <row r="2119" spans="1:8">
      <c r="A2119" s="82" t="s">
        <v>533</v>
      </c>
      <c r="B2119" s="197" t="s">
        <v>748</v>
      </c>
      <c r="C2119" s="197" t="s">
        <v>753</v>
      </c>
      <c r="D2119" s="197" t="s">
        <v>753</v>
      </c>
      <c r="E2119" s="197" t="s">
        <v>745</v>
      </c>
      <c r="F2119" s="199">
        <v>-4000</v>
      </c>
      <c r="G2119" s="197">
        <f>'Drop downs XTRA'!$F2119*2</f>
        <v>-8000</v>
      </c>
      <c r="H2119" s="200">
        <v>42010</v>
      </c>
    </row>
    <row r="2120" spans="1:8">
      <c r="A2120" s="83" t="s">
        <v>760</v>
      </c>
      <c r="B2120" s="194" t="s">
        <v>744</v>
      </c>
      <c r="C2120" s="194" t="s">
        <v>753</v>
      </c>
      <c r="D2120" s="194" t="s">
        <v>753</v>
      </c>
      <c r="E2120" s="194" t="s">
        <v>745</v>
      </c>
      <c r="F2120" s="195">
        <v>-11000</v>
      </c>
      <c r="G2120" s="194">
        <f>'Drop downs XTRA'!$F2120*2</f>
        <v>-22000</v>
      </c>
      <c r="H2120" s="196">
        <v>42354</v>
      </c>
    </row>
    <row r="2121" spans="1:8">
      <c r="A2121" s="82" t="s">
        <v>39</v>
      </c>
      <c r="B2121" s="197" t="s">
        <v>744</v>
      </c>
      <c r="C2121" s="197" t="s">
        <v>753</v>
      </c>
      <c r="D2121" s="197" t="s">
        <v>753</v>
      </c>
      <c r="E2121" s="197" t="s">
        <v>745</v>
      </c>
      <c r="F2121" s="199">
        <v>-5530.0000000000009</v>
      </c>
      <c r="G2121" s="197">
        <f>'Drop downs XTRA'!$F2121*2</f>
        <v>-11060.000000000002</v>
      </c>
      <c r="H2121" s="200">
        <v>42096</v>
      </c>
    </row>
    <row r="2122" spans="1:8">
      <c r="A2122" s="83" t="s">
        <v>761</v>
      </c>
      <c r="B2122" s="194" t="s">
        <v>744</v>
      </c>
      <c r="C2122" s="194" t="s">
        <v>753</v>
      </c>
      <c r="D2122" s="194" t="s">
        <v>753</v>
      </c>
      <c r="E2122" s="194" t="s">
        <v>745</v>
      </c>
      <c r="F2122" s="195">
        <v>-2500</v>
      </c>
      <c r="G2122" s="194">
        <f>'Drop downs XTRA'!$F2122*2</f>
        <v>-5000</v>
      </c>
      <c r="H2122" s="196">
        <v>42227</v>
      </c>
    </row>
    <row r="2123" spans="1:8">
      <c r="A2123" s="82" t="s">
        <v>309</v>
      </c>
      <c r="B2123" s="197" t="s">
        <v>744</v>
      </c>
      <c r="C2123" s="197" t="s">
        <v>753</v>
      </c>
      <c r="D2123" s="197" t="s">
        <v>753</v>
      </c>
      <c r="E2123" s="197" t="s">
        <v>745</v>
      </c>
      <c r="F2123" s="199">
        <v>-1500</v>
      </c>
      <c r="G2123" s="197">
        <f>'Drop downs XTRA'!$F2123*2</f>
        <v>-3000</v>
      </c>
      <c r="H2123" s="200">
        <v>42187</v>
      </c>
    </row>
    <row r="2124" spans="1:8">
      <c r="A2124" s="83" t="s">
        <v>601</v>
      </c>
      <c r="B2124" s="194" t="s">
        <v>744</v>
      </c>
      <c r="C2124" s="194" t="s">
        <v>753</v>
      </c>
      <c r="D2124" s="194" t="s">
        <v>753</v>
      </c>
      <c r="E2124" s="194" t="s">
        <v>745</v>
      </c>
      <c r="F2124" s="195">
        <v>-3500</v>
      </c>
      <c r="G2124" s="194">
        <f>'Drop downs XTRA'!$F2124*2</f>
        <v>-7000</v>
      </c>
      <c r="H2124" s="196">
        <v>42032</v>
      </c>
    </row>
    <row r="2125" spans="1:8">
      <c r="A2125" s="82" t="s">
        <v>762</v>
      </c>
      <c r="B2125" s="197" t="s">
        <v>744</v>
      </c>
      <c r="C2125" s="197" t="s">
        <v>753</v>
      </c>
      <c r="D2125" s="197" t="s">
        <v>753</v>
      </c>
      <c r="E2125" s="197" t="s">
        <v>745</v>
      </c>
      <c r="F2125" s="199">
        <v>-2000</v>
      </c>
      <c r="G2125" s="197">
        <f>'Drop downs XTRA'!$F2125*2</f>
        <v>-4000</v>
      </c>
      <c r="H2125" s="200">
        <v>42727</v>
      </c>
    </row>
    <row r="2126" spans="1:8">
      <c r="A2126" s="83" t="s">
        <v>763</v>
      </c>
      <c r="B2126" s="194" t="s">
        <v>744</v>
      </c>
      <c r="C2126" s="194" t="s">
        <v>753</v>
      </c>
      <c r="D2126" s="194" t="s">
        <v>753</v>
      </c>
      <c r="E2126" s="194" t="s">
        <v>745</v>
      </c>
      <c r="F2126" s="195">
        <v>-1500</v>
      </c>
      <c r="G2126" s="194">
        <f>'Drop downs XTRA'!$F2126*2</f>
        <v>-3000</v>
      </c>
      <c r="H2126" s="196">
        <v>42088</v>
      </c>
    </row>
    <row r="2127" spans="1:8">
      <c r="A2127" s="82" t="s">
        <v>764</v>
      </c>
      <c r="B2127" s="197" t="s">
        <v>744</v>
      </c>
      <c r="C2127" s="197" t="s">
        <v>753</v>
      </c>
      <c r="D2127" s="197" t="s">
        <v>753</v>
      </c>
      <c r="E2127" s="197" t="s">
        <v>745</v>
      </c>
      <c r="F2127" s="199">
        <v>-500</v>
      </c>
      <c r="G2127" s="197">
        <f>'Drop downs XTRA'!$F2127*2</f>
        <v>-1000</v>
      </c>
      <c r="H2127" s="200">
        <v>42528</v>
      </c>
    </row>
    <row r="2128" spans="1:8">
      <c r="A2128" s="83" t="s">
        <v>533</v>
      </c>
      <c r="B2128" s="194" t="s">
        <v>744</v>
      </c>
      <c r="C2128" s="194" t="s">
        <v>753</v>
      </c>
      <c r="D2128" s="194" t="s">
        <v>753</v>
      </c>
      <c r="E2128" s="194" t="s">
        <v>745</v>
      </c>
      <c r="F2128" s="195">
        <v>-1000</v>
      </c>
      <c r="G2128" s="194">
        <f>'Drop downs XTRA'!$F2128*2</f>
        <v>-2000</v>
      </c>
      <c r="H2128" s="196">
        <v>42918</v>
      </c>
    </row>
    <row r="2129" spans="1:8">
      <c r="A2129" s="82" t="s">
        <v>729</v>
      </c>
      <c r="B2129" s="197" t="s">
        <v>730</v>
      </c>
      <c r="C2129" s="197" t="s">
        <v>731</v>
      </c>
      <c r="D2129" s="197" t="s">
        <v>732</v>
      </c>
      <c r="E2129" s="197" t="s">
        <v>28</v>
      </c>
      <c r="F2129" s="199">
        <v>30429</v>
      </c>
      <c r="G2129" s="197">
        <f>'Drop downs XTRA'!$F2129*2</f>
        <v>60858</v>
      </c>
      <c r="H2129" s="200">
        <v>42251</v>
      </c>
    </row>
    <row r="2130" spans="1:8">
      <c r="A2130" s="83" t="s">
        <v>735</v>
      </c>
      <c r="B2130" s="194" t="s">
        <v>730</v>
      </c>
      <c r="C2130" s="194" t="s">
        <v>504</v>
      </c>
      <c r="D2130" s="194" t="s">
        <v>739</v>
      </c>
      <c r="E2130" s="194" t="s">
        <v>28</v>
      </c>
      <c r="F2130" s="195">
        <v>7203.5999999999985</v>
      </c>
      <c r="G2130" s="194">
        <f>'Drop downs XTRA'!$F2130*2</f>
        <v>14407.199999999997</v>
      </c>
      <c r="H2130" s="196">
        <v>42818</v>
      </c>
    </row>
    <row r="2131" spans="1:8">
      <c r="A2131" s="82" t="s">
        <v>741</v>
      </c>
      <c r="B2131" s="197" t="s">
        <v>730</v>
      </c>
      <c r="C2131" s="197" t="s">
        <v>504</v>
      </c>
      <c r="D2131" s="197" t="s">
        <v>739</v>
      </c>
      <c r="E2131" s="197" t="s">
        <v>28</v>
      </c>
      <c r="F2131" s="199">
        <v>12791.519999999999</v>
      </c>
      <c r="G2131" s="197">
        <f>'Drop downs XTRA'!$F2131*2</f>
        <v>25583.039999999997</v>
      </c>
      <c r="H2131" s="200">
        <v>42818</v>
      </c>
    </row>
    <row r="2132" spans="1:8">
      <c r="A2132" s="83" t="s">
        <v>746</v>
      </c>
      <c r="B2132" s="194" t="s">
        <v>730</v>
      </c>
      <c r="C2132" s="194" t="s">
        <v>734</v>
      </c>
      <c r="D2132" s="194" t="s">
        <v>494</v>
      </c>
      <c r="E2132" s="194" t="s">
        <v>28</v>
      </c>
      <c r="F2132" s="195">
        <v>15692.544000000002</v>
      </c>
      <c r="G2132" s="194">
        <f>'Drop downs XTRA'!$F2132*2</f>
        <v>31385.088000000003</v>
      </c>
      <c r="H2132" s="196">
        <v>42597</v>
      </c>
    </row>
    <row r="2133" spans="1:8">
      <c r="A2133" s="82" t="s">
        <v>729</v>
      </c>
      <c r="B2133" s="197" t="s">
        <v>738</v>
      </c>
      <c r="C2133" s="197" t="s">
        <v>731</v>
      </c>
      <c r="D2133" s="197" t="s">
        <v>739</v>
      </c>
      <c r="E2133" s="197" t="s">
        <v>28</v>
      </c>
      <c r="F2133" s="199">
        <v>29994.299999999996</v>
      </c>
      <c r="G2133" s="197">
        <f>'Drop downs XTRA'!$F2133*2</f>
        <v>59988.599999999991</v>
      </c>
      <c r="H2133" s="200">
        <v>42502</v>
      </c>
    </row>
    <row r="2134" spans="1:8">
      <c r="A2134" s="83" t="s">
        <v>735</v>
      </c>
      <c r="B2134" s="194" t="s">
        <v>738</v>
      </c>
      <c r="C2134" s="194" t="s">
        <v>731</v>
      </c>
      <c r="D2134" s="194" t="s">
        <v>732</v>
      </c>
      <c r="E2134" s="194" t="s">
        <v>28</v>
      </c>
      <c r="F2134" s="195">
        <v>8294.58</v>
      </c>
      <c r="G2134" s="194">
        <f>'Drop downs XTRA'!$F2134*2</f>
        <v>16589.16</v>
      </c>
      <c r="H2134" s="196">
        <v>42120</v>
      </c>
    </row>
    <row r="2135" spans="1:8">
      <c r="A2135" s="82" t="s">
        <v>741</v>
      </c>
      <c r="B2135" s="197" t="s">
        <v>738</v>
      </c>
      <c r="C2135" s="197" t="s">
        <v>734</v>
      </c>
      <c r="D2135" s="197" t="s">
        <v>491</v>
      </c>
      <c r="E2135" s="197" t="s">
        <v>28</v>
      </c>
      <c r="F2135" s="199">
        <v>14889.6</v>
      </c>
      <c r="G2135" s="197">
        <f>'Drop downs XTRA'!$F2135*2</f>
        <v>29779.200000000001</v>
      </c>
      <c r="H2135" s="200">
        <v>42881</v>
      </c>
    </row>
    <row r="2136" spans="1:8">
      <c r="A2136" s="83" t="s">
        <v>746</v>
      </c>
      <c r="B2136" s="194" t="s">
        <v>738</v>
      </c>
      <c r="C2136" s="194" t="s">
        <v>734</v>
      </c>
      <c r="D2136" s="194" t="s">
        <v>751</v>
      </c>
      <c r="E2136" s="194" t="s">
        <v>28</v>
      </c>
      <c r="F2136" s="195">
        <v>18044.544000000002</v>
      </c>
      <c r="G2136" s="194">
        <f>'Drop downs XTRA'!$F2136*2</f>
        <v>36089.088000000003</v>
      </c>
      <c r="H2136" s="196">
        <v>42752</v>
      </c>
    </row>
    <row r="2137" spans="1:8">
      <c r="A2137" s="82" t="s">
        <v>729</v>
      </c>
      <c r="B2137" s="197" t="s">
        <v>744</v>
      </c>
      <c r="C2137" s="197" t="s">
        <v>504</v>
      </c>
      <c r="D2137" s="197" t="s">
        <v>732</v>
      </c>
      <c r="E2137" s="197" t="s">
        <v>28</v>
      </c>
      <c r="F2137" s="199">
        <v>21751.099999999995</v>
      </c>
      <c r="G2137" s="197">
        <f>'Drop downs XTRA'!$F2137*2</f>
        <v>43502.19999999999</v>
      </c>
      <c r="H2137" s="200">
        <v>42117</v>
      </c>
    </row>
    <row r="2138" spans="1:8">
      <c r="A2138" s="83" t="s">
        <v>735</v>
      </c>
      <c r="B2138" s="194" t="s">
        <v>744</v>
      </c>
      <c r="C2138" s="194" t="s">
        <v>504</v>
      </c>
      <c r="D2138" s="194" t="s">
        <v>751</v>
      </c>
      <c r="E2138" s="194" t="s">
        <v>28</v>
      </c>
      <c r="F2138" s="195">
        <v>10382.580000000002</v>
      </c>
      <c r="G2138" s="194">
        <f>'Drop downs XTRA'!$F2138*2</f>
        <v>20765.160000000003</v>
      </c>
      <c r="H2138" s="196">
        <v>42194</v>
      </c>
    </row>
    <row r="2139" spans="1:8">
      <c r="A2139" s="82" t="s">
        <v>741</v>
      </c>
      <c r="B2139" s="197" t="s">
        <v>744</v>
      </c>
      <c r="C2139" s="197" t="s">
        <v>734</v>
      </c>
      <c r="D2139" s="197" t="s">
        <v>491</v>
      </c>
      <c r="E2139" s="197" t="s">
        <v>28</v>
      </c>
      <c r="F2139" s="199">
        <v>12673.079999999998</v>
      </c>
      <c r="G2139" s="197">
        <f>'Drop downs XTRA'!$F2139*2</f>
        <v>25346.159999999996</v>
      </c>
      <c r="H2139" s="200">
        <v>42292</v>
      </c>
    </row>
    <row r="2140" spans="1:8">
      <c r="A2140" s="83" t="s">
        <v>746</v>
      </c>
      <c r="B2140" s="194" t="s">
        <v>744</v>
      </c>
      <c r="C2140" s="194" t="s">
        <v>743</v>
      </c>
      <c r="D2140" s="194" t="s">
        <v>752</v>
      </c>
      <c r="E2140" s="194" t="s">
        <v>28</v>
      </c>
      <c r="F2140" s="195">
        <v>16708.608000000004</v>
      </c>
      <c r="G2140" s="194">
        <f>'Drop downs XTRA'!$F2140*2</f>
        <v>33417.216000000008</v>
      </c>
      <c r="H2140" s="196">
        <v>42172</v>
      </c>
    </row>
    <row r="2141" spans="1:8">
      <c r="A2141" s="82" t="s">
        <v>729</v>
      </c>
      <c r="B2141" s="197" t="s">
        <v>748</v>
      </c>
      <c r="C2141" s="197" t="s">
        <v>502</v>
      </c>
      <c r="D2141" s="197" t="s">
        <v>739</v>
      </c>
      <c r="E2141" s="197" t="s">
        <v>28</v>
      </c>
      <c r="F2141" s="199">
        <v>21751.099999999995</v>
      </c>
      <c r="G2141" s="197">
        <f>'Drop downs XTRA'!$F2141*2</f>
        <v>43502.19999999999</v>
      </c>
      <c r="H2141" s="200">
        <v>42672</v>
      </c>
    </row>
    <row r="2142" spans="1:8">
      <c r="A2142" s="83" t="s">
        <v>735</v>
      </c>
      <c r="B2142" s="194" t="s">
        <v>748</v>
      </c>
      <c r="C2142" s="194" t="s">
        <v>734</v>
      </c>
      <c r="D2142" s="194" t="s">
        <v>752</v>
      </c>
      <c r="E2142" s="194" t="s">
        <v>28</v>
      </c>
      <c r="F2142" s="195">
        <v>10241.640000000003</v>
      </c>
      <c r="G2142" s="194">
        <f>'Drop downs XTRA'!$F2142*2</f>
        <v>20483.280000000006</v>
      </c>
      <c r="H2142" s="196">
        <v>42915</v>
      </c>
    </row>
    <row r="2143" spans="1:8">
      <c r="A2143" s="82" t="s">
        <v>741</v>
      </c>
      <c r="B2143" s="197" t="s">
        <v>748</v>
      </c>
      <c r="C2143" s="197" t="s">
        <v>731</v>
      </c>
      <c r="D2143" s="197" t="s">
        <v>752</v>
      </c>
      <c r="E2143" s="197" t="s">
        <v>28</v>
      </c>
      <c r="F2143" s="199">
        <v>14754.24</v>
      </c>
      <c r="G2143" s="197">
        <f>'Drop downs XTRA'!$F2143*2</f>
        <v>29508.48</v>
      </c>
      <c r="H2143" s="200">
        <v>42357</v>
      </c>
    </row>
    <row r="2144" spans="1:8">
      <c r="A2144" s="83" t="s">
        <v>746</v>
      </c>
      <c r="B2144" s="194" t="s">
        <v>748</v>
      </c>
      <c r="C2144" s="194" t="s">
        <v>743</v>
      </c>
      <c r="D2144" s="194" t="s">
        <v>752</v>
      </c>
      <c r="E2144" s="194" t="s">
        <v>28</v>
      </c>
      <c r="F2144" s="195">
        <v>18797.184000000001</v>
      </c>
      <c r="G2144" s="194">
        <f>'Drop downs XTRA'!$F2144*2</f>
        <v>37594.368000000002</v>
      </c>
      <c r="H2144" s="196">
        <v>42024</v>
      </c>
    </row>
    <row r="2145" spans="1:8">
      <c r="A2145" s="82" t="s">
        <v>729</v>
      </c>
      <c r="B2145" s="197" t="s">
        <v>738</v>
      </c>
      <c r="C2145" s="197" t="s">
        <v>750</v>
      </c>
      <c r="D2145" s="197" t="s">
        <v>752</v>
      </c>
      <c r="E2145" s="197" t="s">
        <v>28</v>
      </c>
      <c r="F2145" s="199">
        <v>29849.4</v>
      </c>
      <c r="G2145" s="197">
        <f>'Drop downs XTRA'!$F2145*2</f>
        <v>59698.8</v>
      </c>
      <c r="H2145" s="200">
        <v>42388</v>
      </c>
    </row>
    <row r="2146" spans="1:8">
      <c r="A2146" s="83" t="s">
        <v>735</v>
      </c>
      <c r="B2146" s="194" t="s">
        <v>738</v>
      </c>
      <c r="C2146" s="194" t="s">
        <v>504</v>
      </c>
      <c r="D2146" s="194" t="s">
        <v>752</v>
      </c>
      <c r="E2146" s="194" t="s">
        <v>28</v>
      </c>
      <c r="F2146" s="195">
        <v>10805.399999999998</v>
      </c>
      <c r="G2146" s="194">
        <f>'Drop downs XTRA'!$F2146*2</f>
        <v>21610.799999999996</v>
      </c>
      <c r="H2146" s="196">
        <v>42117</v>
      </c>
    </row>
    <row r="2147" spans="1:8">
      <c r="A2147" s="82" t="s">
        <v>741</v>
      </c>
      <c r="B2147" s="197" t="s">
        <v>738</v>
      </c>
      <c r="C2147" s="197" t="s">
        <v>743</v>
      </c>
      <c r="D2147" s="197" t="s">
        <v>751</v>
      </c>
      <c r="E2147" s="197" t="s">
        <v>28</v>
      </c>
      <c r="F2147" s="199">
        <v>14618.88</v>
      </c>
      <c r="G2147" s="197">
        <f>'Drop downs XTRA'!$F2147*2</f>
        <v>29237.759999999998</v>
      </c>
      <c r="H2147" s="200">
        <v>42275</v>
      </c>
    </row>
    <row r="2148" spans="1:8">
      <c r="A2148" s="83" t="s">
        <v>746</v>
      </c>
      <c r="B2148" s="194" t="s">
        <v>738</v>
      </c>
      <c r="C2148" s="194" t="s">
        <v>743</v>
      </c>
      <c r="D2148" s="194" t="s">
        <v>732</v>
      </c>
      <c r="E2148" s="194" t="s">
        <v>28</v>
      </c>
      <c r="F2148" s="195">
        <v>18307.968000000001</v>
      </c>
      <c r="G2148" s="194">
        <f>'Drop downs XTRA'!$F2148*2</f>
        <v>36615.936000000002</v>
      </c>
      <c r="H2148" s="196">
        <v>42336</v>
      </c>
    </row>
    <row r="2149" spans="1:8">
      <c r="A2149" s="82" t="s">
        <v>756</v>
      </c>
      <c r="B2149" s="197" t="s">
        <v>730</v>
      </c>
      <c r="C2149" s="197" t="s">
        <v>504</v>
      </c>
      <c r="D2149" s="197" t="s">
        <v>491</v>
      </c>
      <c r="E2149" s="197" t="s">
        <v>740</v>
      </c>
      <c r="F2149" s="199">
        <v>-13804.83</v>
      </c>
      <c r="G2149" s="197">
        <f>'Drop downs XTRA'!$F2149*2</f>
        <v>-27609.66</v>
      </c>
      <c r="H2149" s="200">
        <v>42926</v>
      </c>
    </row>
    <row r="2150" spans="1:8">
      <c r="A2150" s="83" t="s">
        <v>757</v>
      </c>
      <c r="B2150" s="194" t="s">
        <v>730</v>
      </c>
      <c r="C2150" s="194" t="s">
        <v>734</v>
      </c>
      <c r="D2150" s="194" t="s">
        <v>491</v>
      </c>
      <c r="E2150" s="194" t="s">
        <v>740</v>
      </c>
      <c r="F2150" s="195">
        <v>-3234.75</v>
      </c>
      <c r="G2150" s="194">
        <f>'Drop downs XTRA'!$F2150*2</f>
        <v>-6469.5</v>
      </c>
      <c r="H2150" s="196">
        <v>42237</v>
      </c>
    </row>
    <row r="2151" spans="1:8">
      <c r="A2151" s="82" t="s">
        <v>758</v>
      </c>
      <c r="B2151" s="197" t="s">
        <v>730</v>
      </c>
      <c r="C2151" s="197" t="s">
        <v>750</v>
      </c>
      <c r="D2151" s="197" t="s">
        <v>491</v>
      </c>
      <c r="E2151" s="197" t="s">
        <v>740</v>
      </c>
      <c r="F2151" s="199">
        <v>-5596.8</v>
      </c>
      <c r="G2151" s="197">
        <f>'Drop downs XTRA'!$F2151*2</f>
        <v>-11193.6</v>
      </c>
      <c r="H2151" s="200">
        <v>42102</v>
      </c>
    </row>
    <row r="2152" spans="1:8">
      <c r="A2152" s="83" t="s">
        <v>759</v>
      </c>
      <c r="B2152" s="194" t="s">
        <v>730</v>
      </c>
      <c r="C2152" s="194" t="s">
        <v>743</v>
      </c>
      <c r="D2152" s="194" t="s">
        <v>751</v>
      </c>
      <c r="E2152" s="194" t="s">
        <v>740</v>
      </c>
      <c r="F2152" s="195">
        <v>-4910.0800000000008</v>
      </c>
      <c r="G2152" s="194">
        <f>'Drop downs XTRA'!$F2152*2</f>
        <v>-9820.1600000000017</v>
      </c>
      <c r="H2152" s="196">
        <v>42870</v>
      </c>
    </row>
    <row r="2153" spans="1:8">
      <c r="A2153" s="82" t="s">
        <v>756</v>
      </c>
      <c r="B2153" s="197" t="s">
        <v>738</v>
      </c>
      <c r="C2153" s="197" t="s">
        <v>743</v>
      </c>
      <c r="D2153" s="197" t="s">
        <v>751</v>
      </c>
      <c r="E2153" s="197" t="s">
        <v>740</v>
      </c>
      <c r="F2153" s="199">
        <v>-10010.91</v>
      </c>
      <c r="G2153" s="197">
        <f>'Drop downs XTRA'!$F2153*2</f>
        <v>-20021.82</v>
      </c>
      <c r="H2153" s="200">
        <v>42757</v>
      </c>
    </row>
    <row r="2154" spans="1:8">
      <c r="A2154" s="83" t="s">
        <v>757</v>
      </c>
      <c r="B2154" s="194" t="s">
        <v>738</v>
      </c>
      <c r="C2154" s="194" t="s">
        <v>750</v>
      </c>
      <c r="D2154" s="194" t="s">
        <v>732</v>
      </c>
      <c r="E2154" s="194" t="s">
        <v>740</v>
      </c>
      <c r="F2154" s="195">
        <v>-3773.8749999999995</v>
      </c>
      <c r="G2154" s="194">
        <f>'Drop downs XTRA'!$F2154*2</f>
        <v>-7547.7499999999991</v>
      </c>
      <c r="H2154" s="196">
        <v>42212</v>
      </c>
    </row>
    <row r="2155" spans="1:8">
      <c r="A2155" s="82" t="s">
        <v>758</v>
      </c>
      <c r="B2155" s="197" t="s">
        <v>738</v>
      </c>
      <c r="C2155" s="197" t="s">
        <v>731</v>
      </c>
      <c r="D2155" s="197" t="s">
        <v>494</v>
      </c>
      <c r="E2155" s="197" t="s">
        <v>740</v>
      </c>
      <c r="F2155" s="199">
        <v>-5596.8</v>
      </c>
      <c r="G2155" s="197">
        <f>'Drop downs XTRA'!$F2155*2</f>
        <v>-11193.6</v>
      </c>
      <c r="H2155" s="200">
        <v>42563</v>
      </c>
    </row>
    <row r="2156" spans="1:8">
      <c r="A2156" s="83" t="s">
        <v>759</v>
      </c>
      <c r="B2156" s="194" t="s">
        <v>738</v>
      </c>
      <c r="C2156" s="194" t="s">
        <v>743</v>
      </c>
      <c r="D2156" s="194" t="s">
        <v>751</v>
      </c>
      <c r="E2156" s="194" t="s">
        <v>740</v>
      </c>
      <c r="F2156" s="195">
        <v>-4296.32</v>
      </c>
      <c r="G2156" s="194">
        <f>'Drop downs XTRA'!$F2156*2</f>
        <v>-8592.64</v>
      </c>
      <c r="H2156" s="196">
        <v>42163</v>
      </c>
    </row>
    <row r="2157" spans="1:8">
      <c r="A2157" s="82" t="s">
        <v>756</v>
      </c>
      <c r="B2157" s="197" t="s">
        <v>748</v>
      </c>
      <c r="C2157" s="197" t="s">
        <v>743</v>
      </c>
      <c r="D2157" s="197" t="s">
        <v>739</v>
      </c>
      <c r="E2157" s="197" t="s">
        <v>740</v>
      </c>
      <c r="F2157" s="199">
        <v>-10685.220000000001</v>
      </c>
      <c r="G2157" s="197">
        <f>'Drop downs XTRA'!$F2157*2</f>
        <v>-21370.440000000002</v>
      </c>
      <c r="H2157" s="200">
        <v>42811</v>
      </c>
    </row>
    <row r="2158" spans="1:8">
      <c r="A2158" s="83" t="s">
        <v>757</v>
      </c>
      <c r="B2158" s="194" t="s">
        <v>748</v>
      </c>
      <c r="C2158" s="194" t="s">
        <v>734</v>
      </c>
      <c r="D2158" s="194" t="s">
        <v>752</v>
      </c>
      <c r="E2158" s="194" t="s">
        <v>740</v>
      </c>
      <c r="F2158" s="195">
        <v>-3106.5</v>
      </c>
      <c r="G2158" s="194">
        <f>'Drop downs XTRA'!$F2158*2</f>
        <v>-6213</v>
      </c>
      <c r="H2158" s="196">
        <v>42681</v>
      </c>
    </row>
    <row r="2159" spans="1:8">
      <c r="A2159" s="82" t="s">
        <v>758</v>
      </c>
      <c r="B2159" s="197" t="s">
        <v>748</v>
      </c>
      <c r="C2159" s="197" t="s">
        <v>504</v>
      </c>
      <c r="D2159" s="197" t="s">
        <v>494</v>
      </c>
      <c r="E2159" s="197" t="s">
        <v>740</v>
      </c>
      <c r="F2159" s="199">
        <v>-5393.2800000000007</v>
      </c>
      <c r="G2159" s="197">
        <f>'Drop downs XTRA'!$F2159*2</f>
        <v>-10786.560000000001</v>
      </c>
      <c r="H2159" s="200">
        <v>42552</v>
      </c>
    </row>
    <row r="2160" spans="1:8">
      <c r="A2160" s="83" t="s">
        <v>759</v>
      </c>
      <c r="B2160" s="194" t="s">
        <v>748</v>
      </c>
      <c r="C2160" s="194" t="s">
        <v>731</v>
      </c>
      <c r="D2160" s="194" t="s">
        <v>739</v>
      </c>
      <c r="E2160" s="194" t="s">
        <v>740</v>
      </c>
      <c r="F2160" s="195">
        <v>-4981.760000000002</v>
      </c>
      <c r="G2160" s="194">
        <f>'Drop downs XTRA'!$F2160*2</f>
        <v>-9963.5200000000041</v>
      </c>
      <c r="H2160" s="196">
        <v>42433</v>
      </c>
    </row>
    <row r="2161" spans="1:8">
      <c r="A2161" s="82" t="s">
        <v>756</v>
      </c>
      <c r="B2161" s="197" t="s">
        <v>744</v>
      </c>
      <c r="C2161" s="197" t="s">
        <v>731</v>
      </c>
      <c r="D2161" s="197" t="s">
        <v>752</v>
      </c>
      <c r="E2161" s="197" t="s">
        <v>740</v>
      </c>
      <c r="F2161" s="199">
        <v>-10840.83</v>
      </c>
      <c r="G2161" s="197">
        <f>'Drop downs XTRA'!$F2161*2</f>
        <v>-21681.66</v>
      </c>
      <c r="H2161" s="200">
        <v>42095</v>
      </c>
    </row>
    <row r="2162" spans="1:8">
      <c r="A2162" s="83" t="s">
        <v>757</v>
      </c>
      <c r="B2162" s="194" t="s">
        <v>744</v>
      </c>
      <c r="C2162" s="194" t="s">
        <v>502</v>
      </c>
      <c r="D2162" s="194" t="s">
        <v>732</v>
      </c>
      <c r="E2162" s="194" t="s">
        <v>740</v>
      </c>
      <c r="F2162" s="195">
        <v>-4370</v>
      </c>
      <c r="G2162" s="194">
        <f>'Drop downs XTRA'!$F2162*2</f>
        <v>-8740</v>
      </c>
      <c r="H2162" s="196">
        <v>42777</v>
      </c>
    </row>
    <row r="2163" spans="1:8">
      <c r="A2163" s="82" t="s">
        <v>758</v>
      </c>
      <c r="B2163" s="197" t="s">
        <v>744</v>
      </c>
      <c r="C2163" s="197" t="s">
        <v>743</v>
      </c>
      <c r="D2163" s="197" t="s">
        <v>732</v>
      </c>
      <c r="E2163" s="197" t="s">
        <v>740</v>
      </c>
      <c r="F2163" s="199">
        <v>-6470.24</v>
      </c>
      <c r="G2163" s="197">
        <f>'Drop downs XTRA'!$F2163*2</f>
        <v>-12940.48</v>
      </c>
      <c r="H2163" s="200">
        <v>42738</v>
      </c>
    </row>
    <row r="2164" spans="1:8">
      <c r="A2164" s="83" t="s">
        <v>759</v>
      </c>
      <c r="B2164" s="194" t="s">
        <v>744</v>
      </c>
      <c r="C2164" s="194" t="s">
        <v>731</v>
      </c>
      <c r="D2164" s="194" t="s">
        <v>752</v>
      </c>
      <c r="E2164" s="194" t="s">
        <v>740</v>
      </c>
      <c r="F2164" s="195">
        <v>-3790.0800000000008</v>
      </c>
      <c r="G2164" s="194">
        <f>'Drop downs XTRA'!$F2164*2</f>
        <v>-7580.1600000000017</v>
      </c>
      <c r="H2164" s="196">
        <v>42336</v>
      </c>
    </row>
    <row r="2165" spans="1:8">
      <c r="A2165" s="82" t="s">
        <v>756</v>
      </c>
      <c r="B2165" s="197" t="s">
        <v>738</v>
      </c>
      <c r="C2165" s="197" t="s">
        <v>504</v>
      </c>
      <c r="D2165" s="197" t="s">
        <v>494</v>
      </c>
      <c r="E2165" s="197" t="s">
        <v>740</v>
      </c>
      <c r="F2165" s="199">
        <v>-9158.76</v>
      </c>
      <c r="G2165" s="197">
        <f>'Drop downs XTRA'!$F2165*2</f>
        <v>-18317.52</v>
      </c>
      <c r="H2165" s="200">
        <v>42516</v>
      </c>
    </row>
    <row r="2166" spans="1:8">
      <c r="A2166" s="83" t="s">
        <v>757</v>
      </c>
      <c r="B2166" s="194" t="s">
        <v>738</v>
      </c>
      <c r="C2166" s="194" t="s">
        <v>502</v>
      </c>
      <c r="D2166" s="194" t="s">
        <v>491</v>
      </c>
      <c r="E2166" s="194" t="s">
        <v>740</v>
      </c>
      <c r="F2166" s="195">
        <v>-4313</v>
      </c>
      <c r="G2166" s="194">
        <f>'Drop downs XTRA'!$F2166*2</f>
        <v>-8626</v>
      </c>
      <c r="H2166" s="196">
        <v>42994</v>
      </c>
    </row>
    <row r="2167" spans="1:8">
      <c r="A2167" s="82" t="s">
        <v>758</v>
      </c>
      <c r="B2167" s="197" t="s">
        <v>738</v>
      </c>
      <c r="C2167" s="197" t="s">
        <v>743</v>
      </c>
      <c r="D2167" s="197" t="s">
        <v>739</v>
      </c>
      <c r="E2167" s="197" t="s">
        <v>740</v>
      </c>
      <c r="F2167" s="199">
        <v>-6529.5999999999995</v>
      </c>
      <c r="G2167" s="197">
        <f>'Drop downs XTRA'!$F2167*2</f>
        <v>-13059.199999999999</v>
      </c>
      <c r="H2167" s="200">
        <v>42328</v>
      </c>
    </row>
    <row r="2168" spans="1:8">
      <c r="A2168" s="83" t="s">
        <v>759</v>
      </c>
      <c r="B2168" s="194" t="s">
        <v>738</v>
      </c>
      <c r="C2168" s="194" t="s">
        <v>750</v>
      </c>
      <c r="D2168" s="194" t="s">
        <v>491</v>
      </c>
      <c r="E2168" s="194" t="s">
        <v>740</v>
      </c>
      <c r="F2168" s="195">
        <v>-3480.96</v>
      </c>
      <c r="G2168" s="194">
        <f>'Drop downs XTRA'!$F2168*2</f>
        <v>-6961.92</v>
      </c>
      <c r="H2168" s="196">
        <v>42820</v>
      </c>
    </row>
    <row r="2169" spans="1:8">
      <c r="A2169" s="82" t="s">
        <v>760</v>
      </c>
      <c r="B2169" s="197" t="s">
        <v>738</v>
      </c>
      <c r="C2169" s="197" t="s">
        <v>753</v>
      </c>
      <c r="D2169" s="197" t="s">
        <v>753</v>
      </c>
      <c r="E2169" s="197" t="s">
        <v>745</v>
      </c>
      <c r="F2169" s="199">
        <v>-7477.8000000000011</v>
      </c>
      <c r="G2169" s="197">
        <f>'Drop downs XTRA'!$F2169*2</f>
        <v>-14955.600000000002</v>
      </c>
      <c r="H2169" s="200">
        <v>42695</v>
      </c>
    </row>
    <row r="2170" spans="1:8">
      <c r="A2170" s="83" t="s">
        <v>39</v>
      </c>
      <c r="B2170" s="194" t="s">
        <v>738</v>
      </c>
      <c r="C2170" s="194" t="s">
        <v>753</v>
      </c>
      <c r="D2170" s="194" t="s">
        <v>753</v>
      </c>
      <c r="E2170" s="194" t="s">
        <v>745</v>
      </c>
      <c r="F2170" s="195">
        <v>-5225.8500000000013</v>
      </c>
      <c r="G2170" s="194">
        <f>'Drop downs XTRA'!$F2170*2</f>
        <v>-10451.700000000003</v>
      </c>
      <c r="H2170" s="196">
        <v>42091</v>
      </c>
    </row>
    <row r="2171" spans="1:8">
      <c r="A2171" s="82" t="s">
        <v>761</v>
      </c>
      <c r="B2171" s="197" t="s">
        <v>738</v>
      </c>
      <c r="C2171" s="197" t="s">
        <v>753</v>
      </c>
      <c r="D2171" s="197" t="s">
        <v>753</v>
      </c>
      <c r="E2171" s="197" t="s">
        <v>745</v>
      </c>
      <c r="F2171" s="199">
        <v>-1368.0000000000002</v>
      </c>
      <c r="G2171" s="197">
        <f>'Drop downs XTRA'!$F2171*2</f>
        <v>-2736.0000000000005</v>
      </c>
      <c r="H2171" s="200">
        <v>42485</v>
      </c>
    </row>
    <row r="2172" spans="1:8">
      <c r="A2172" s="83" t="s">
        <v>309</v>
      </c>
      <c r="B2172" s="194" t="s">
        <v>738</v>
      </c>
      <c r="C2172" s="194" t="s">
        <v>753</v>
      </c>
      <c r="D2172" s="194" t="s">
        <v>753</v>
      </c>
      <c r="E2172" s="194" t="s">
        <v>745</v>
      </c>
      <c r="F2172" s="195">
        <v>-1653.5399999999997</v>
      </c>
      <c r="G2172" s="194">
        <f>'Drop downs XTRA'!$F2172*2</f>
        <v>-3307.0799999999995</v>
      </c>
      <c r="H2172" s="196">
        <v>42919</v>
      </c>
    </row>
    <row r="2173" spans="1:8">
      <c r="A2173" s="82" t="s">
        <v>601</v>
      </c>
      <c r="B2173" s="197" t="s">
        <v>738</v>
      </c>
      <c r="C2173" s="197" t="s">
        <v>753</v>
      </c>
      <c r="D2173" s="197" t="s">
        <v>753</v>
      </c>
      <c r="E2173" s="197" t="s">
        <v>745</v>
      </c>
      <c r="F2173" s="199">
        <v>-2043</v>
      </c>
      <c r="G2173" s="197">
        <f>'Drop downs XTRA'!$F2173*2</f>
        <v>-4086</v>
      </c>
      <c r="H2173" s="200">
        <v>42251</v>
      </c>
    </row>
    <row r="2174" spans="1:8">
      <c r="A2174" s="83" t="s">
        <v>762</v>
      </c>
      <c r="B2174" s="194" t="s">
        <v>738</v>
      </c>
      <c r="C2174" s="194" t="s">
        <v>753</v>
      </c>
      <c r="D2174" s="194" t="s">
        <v>753</v>
      </c>
      <c r="E2174" s="194" t="s">
        <v>745</v>
      </c>
      <c r="F2174" s="195">
        <v>-1680</v>
      </c>
      <c r="G2174" s="194">
        <f>'Drop downs XTRA'!$F2174*2</f>
        <v>-3360</v>
      </c>
      <c r="H2174" s="196">
        <v>42513</v>
      </c>
    </row>
    <row r="2175" spans="1:8">
      <c r="A2175" s="82" t="s">
        <v>763</v>
      </c>
      <c r="B2175" s="197" t="s">
        <v>738</v>
      </c>
      <c r="C2175" s="197" t="s">
        <v>753</v>
      </c>
      <c r="D2175" s="197" t="s">
        <v>753</v>
      </c>
      <c r="E2175" s="197" t="s">
        <v>745</v>
      </c>
      <c r="F2175" s="199">
        <v>-3009.6000000000004</v>
      </c>
      <c r="G2175" s="197">
        <f>'Drop downs XTRA'!$F2175*2</f>
        <v>-6019.2000000000007</v>
      </c>
      <c r="H2175" s="200">
        <v>42685</v>
      </c>
    </row>
    <row r="2176" spans="1:8">
      <c r="A2176" s="83" t="s">
        <v>764</v>
      </c>
      <c r="B2176" s="194" t="s">
        <v>738</v>
      </c>
      <c r="C2176" s="194" t="s">
        <v>753</v>
      </c>
      <c r="D2176" s="194" t="s">
        <v>753</v>
      </c>
      <c r="E2176" s="194" t="s">
        <v>745</v>
      </c>
      <c r="F2176" s="195">
        <v>-1617.5160000000001</v>
      </c>
      <c r="G2176" s="194">
        <f>'Drop downs XTRA'!$F2176*2</f>
        <v>-3235.0320000000002</v>
      </c>
      <c r="H2176" s="196">
        <v>42120</v>
      </c>
    </row>
    <row r="2177" spans="1:8">
      <c r="A2177" s="82" t="s">
        <v>533</v>
      </c>
      <c r="B2177" s="197" t="s">
        <v>738</v>
      </c>
      <c r="C2177" s="197" t="s">
        <v>753</v>
      </c>
      <c r="D2177" s="197" t="s">
        <v>753</v>
      </c>
      <c r="E2177" s="197" t="s">
        <v>745</v>
      </c>
      <c r="F2177" s="199">
        <v>-3088</v>
      </c>
      <c r="G2177" s="197">
        <f>'Drop downs XTRA'!$F2177*2</f>
        <v>-6176</v>
      </c>
      <c r="H2177" s="200">
        <v>42998</v>
      </c>
    </row>
    <row r="2178" spans="1:8">
      <c r="A2178" s="83" t="s">
        <v>760</v>
      </c>
      <c r="B2178" s="194" t="s">
        <v>730</v>
      </c>
      <c r="C2178" s="194" t="s">
        <v>753</v>
      </c>
      <c r="D2178" s="194" t="s">
        <v>753</v>
      </c>
      <c r="E2178" s="194" t="s">
        <v>745</v>
      </c>
      <c r="F2178" s="195">
        <v>-9341.2000000000025</v>
      </c>
      <c r="G2178" s="194">
        <f>'Drop downs XTRA'!$F2178*2</f>
        <v>-18682.400000000005</v>
      </c>
      <c r="H2178" s="196">
        <v>42659</v>
      </c>
    </row>
    <row r="2179" spans="1:8">
      <c r="A2179" s="82" t="s">
        <v>39</v>
      </c>
      <c r="B2179" s="197" t="s">
        <v>730</v>
      </c>
      <c r="C2179" s="197" t="s">
        <v>753</v>
      </c>
      <c r="D2179" s="197" t="s">
        <v>753</v>
      </c>
      <c r="E2179" s="197" t="s">
        <v>745</v>
      </c>
      <c r="F2179" s="199">
        <v>-4645.2000000000007</v>
      </c>
      <c r="G2179" s="197">
        <f>'Drop downs XTRA'!$F2179*2</f>
        <v>-9290.4000000000015</v>
      </c>
      <c r="H2179" s="200">
        <v>42629</v>
      </c>
    </row>
    <row r="2180" spans="1:8">
      <c r="A2180" s="83" t="s">
        <v>761</v>
      </c>
      <c r="B2180" s="194" t="s">
        <v>730</v>
      </c>
      <c r="C2180" s="194" t="s">
        <v>753</v>
      </c>
      <c r="D2180" s="194" t="s">
        <v>753</v>
      </c>
      <c r="E2180" s="194" t="s">
        <v>745</v>
      </c>
      <c r="F2180" s="195">
        <v>-1032</v>
      </c>
      <c r="G2180" s="194">
        <f>'Drop downs XTRA'!$F2180*2</f>
        <v>-2064</v>
      </c>
      <c r="H2180" s="196">
        <v>42494</v>
      </c>
    </row>
    <row r="2181" spans="1:8">
      <c r="A2181" s="82" t="s">
        <v>309</v>
      </c>
      <c r="B2181" s="197" t="s">
        <v>730</v>
      </c>
      <c r="C2181" s="197" t="s">
        <v>753</v>
      </c>
      <c r="D2181" s="197" t="s">
        <v>753</v>
      </c>
      <c r="E2181" s="197" t="s">
        <v>745</v>
      </c>
      <c r="F2181" s="199">
        <v>-2025.54</v>
      </c>
      <c r="G2181" s="197">
        <f>'Drop downs XTRA'!$F2181*2</f>
        <v>-4051.08</v>
      </c>
      <c r="H2181" s="200">
        <v>42114</v>
      </c>
    </row>
    <row r="2182" spans="1:8">
      <c r="A2182" s="83" t="s">
        <v>601</v>
      </c>
      <c r="B2182" s="194" t="s">
        <v>730</v>
      </c>
      <c r="C2182" s="194" t="s">
        <v>753</v>
      </c>
      <c r="D2182" s="194" t="s">
        <v>753</v>
      </c>
      <c r="E2182" s="194" t="s">
        <v>745</v>
      </c>
      <c r="F2182" s="195">
        <v>-2207.2500000000005</v>
      </c>
      <c r="G2182" s="194">
        <f>'Drop downs XTRA'!$F2182*2</f>
        <v>-4414.5000000000009</v>
      </c>
      <c r="H2182" s="196">
        <v>42132</v>
      </c>
    </row>
    <row r="2183" spans="1:8">
      <c r="A2183" s="82" t="s">
        <v>762</v>
      </c>
      <c r="B2183" s="197" t="s">
        <v>730</v>
      </c>
      <c r="C2183" s="197" t="s">
        <v>753</v>
      </c>
      <c r="D2183" s="197" t="s">
        <v>753</v>
      </c>
      <c r="E2183" s="197" t="s">
        <v>745</v>
      </c>
      <c r="F2183" s="199">
        <v>-1204</v>
      </c>
      <c r="G2183" s="197">
        <f>'Drop downs XTRA'!$F2183*2</f>
        <v>-2408</v>
      </c>
      <c r="H2183" s="200">
        <v>42727</v>
      </c>
    </row>
    <row r="2184" spans="1:8">
      <c r="A2184" s="83" t="s">
        <v>763</v>
      </c>
      <c r="B2184" s="194" t="s">
        <v>730</v>
      </c>
      <c r="C2184" s="194" t="s">
        <v>753</v>
      </c>
      <c r="D2184" s="194" t="s">
        <v>753</v>
      </c>
      <c r="E2184" s="194" t="s">
        <v>745</v>
      </c>
      <c r="F2184" s="195">
        <v>-3024</v>
      </c>
      <c r="G2184" s="194">
        <f>'Drop downs XTRA'!$F2184*2</f>
        <v>-6048</v>
      </c>
      <c r="H2184" s="196">
        <v>42328</v>
      </c>
    </row>
    <row r="2185" spans="1:8">
      <c r="A2185" s="82" t="s">
        <v>764</v>
      </c>
      <c r="B2185" s="197" t="s">
        <v>730</v>
      </c>
      <c r="C2185" s="197" t="s">
        <v>753</v>
      </c>
      <c r="D2185" s="197" t="s">
        <v>753</v>
      </c>
      <c r="E2185" s="197" t="s">
        <v>745</v>
      </c>
      <c r="F2185" s="199">
        <v>-2023.2719999999999</v>
      </c>
      <c r="G2185" s="197">
        <f>'Drop downs XTRA'!$F2185*2</f>
        <v>-4046.5439999999999</v>
      </c>
      <c r="H2185" s="200">
        <v>42234</v>
      </c>
    </row>
    <row r="2186" spans="1:8">
      <c r="A2186" s="83" t="s">
        <v>533</v>
      </c>
      <c r="B2186" s="194" t="s">
        <v>730</v>
      </c>
      <c r="C2186" s="194" t="s">
        <v>753</v>
      </c>
      <c r="D2186" s="194" t="s">
        <v>753</v>
      </c>
      <c r="E2186" s="194" t="s">
        <v>745</v>
      </c>
      <c r="F2186" s="195">
        <v>-3726</v>
      </c>
      <c r="G2186" s="194">
        <f>'Drop downs XTRA'!$F2186*2</f>
        <v>-7452</v>
      </c>
      <c r="H2186" s="196">
        <v>42324</v>
      </c>
    </row>
    <row r="2187" spans="1:8">
      <c r="A2187" s="82" t="s">
        <v>760</v>
      </c>
      <c r="B2187" s="197" t="s">
        <v>738</v>
      </c>
      <c r="C2187" s="197" t="s">
        <v>753</v>
      </c>
      <c r="D2187" s="197" t="s">
        <v>753</v>
      </c>
      <c r="E2187" s="197" t="s">
        <v>745</v>
      </c>
      <c r="F2187" s="199">
        <v>-11216.700000000003</v>
      </c>
      <c r="G2187" s="197">
        <f>'Drop downs XTRA'!$F2187*2</f>
        <v>-22433.400000000005</v>
      </c>
      <c r="H2187" s="200">
        <v>42142</v>
      </c>
    </row>
    <row r="2188" spans="1:8">
      <c r="A2188" s="83" t="s">
        <v>39</v>
      </c>
      <c r="B2188" s="194" t="s">
        <v>738</v>
      </c>
      <c r="C2188" s="194" t="s">
        <v>753</v>
      </c>
      <c r="D2188" s="194" t="s">
        <v>753</v>
      </c>
      <c r="E2188" s="194" t="s">
        <v>745</v>
      </c>
      <c r="F2188" s="195">
        <v>-5225.8500000000013</v>
      </c>
      <c r="G2188" s="194">
        <f>'Drop downs XTRA'!$F2188*2</f>
        <v>-10451.700000000003</v>
      </c>
      <c r="H2188" s="196">
        <v>42911</v>
      </c>
    </row>
    <row r="2189" spans="1:8">
      <c r="A2189" s="82" t="s">
        <v>761</v>
      </c>
      <c r="B2189" s="197" t="s">
        <v>738</v>
      </c>
      <c r="C2189" s="197" t="s">
        <v>753</v>
      </c>
      <c r="D2189" s="197" t="s">
        <v>753</v>
      </c>
      <c r="E2189" s="197" t="s">
        <v>745</v>
      </c>
      <c r="F2189" s="199">
        <v>-1416</v>
      </c>
      <c r="G2189" s="197">
        <f>'Drop downs XTRA'!$F2189*2</f>
        <v>-2832</v>
      </c>
      <c r="H2189" s="200">
        <v>42993</v>
      </c>
    </row>
    <row r="2190" spans="1:8">
      <c r="A2190" s="83" t="s">
        <v>309</v>
      </c>
      <c r="B2190" s="194" t="s">
        <v>738</v>
      </c>
      <c r="C2190" s="194" t="s">
        <v>753</v>
      </c>
      <c r="D2190" s="194" t="s">
        <v>753</v>
      </c>
      <c r="E2190" s="194" t="s">
        <v>745</v>
      </c>
      <c r="F2190" s="195">
        <v>-1889.76</v>
      </c>
      <c r="G2190" s="194">
        <f>'Drop downs XTRA'!$F2190*2</f>
        <v>-3779.52</v>
      </c>
      <c r="H2190" s="196">
        <v>42904</v>
      </c>
    </row>
    <row r="2191" spans="1:8">
      <c r="A2191" s="82" t="s">
        <v>601</v>
      </c>
      <c r="B2191" s="197" t="s">
        <v>738</v>
      </c>
      <c r="C2191" s="197" t="s">
        <v>753</v>
      </c>
      <c r="D2191" s="197" t="s">
        <v>753</v>
      </c>
      <c r="E2191" s="197" t="s">
        <v>745</v>
      </c>
      <c r="F2191" s="199">
        <v>-2069.9999999999995</v>
      </c>
      <c r="G2191" s="197">
        <f>'Drop downs XTRA'!$F2191*2</f>
        <v>-4139.9999999999991</v>
      </c>
      <c r="H2191" s="200">
        <v>42803</v>
      </c>
    </row>
    <row r="2192" spans="1:8">
      <c r="A2192" s="83" t="s">
        <v>762</v>
      </c>
      <c r="B2192" s="194" t="s">
        <v>738</v>
      </c>
      <c r="C2192" s="194" t="s">
        <v>753</v>
      </c>
      <c r="D2192" s="194" t="s">
        <v>753</v>
      </c>
      <c r="E2192" s="194" t="s">
        <v>745</v>
      </c>
      <c r="F2192" s="195">
        <v>-1204</v>
      </c>
      <c r="G2192" s="194">
        <f>'Drop downs XTRA'!$F2192*2</f>
        <v>-2408</v>
      </c>
      <c r="H2192" s="196">
        <v>42775</v>
      </c>
    </row>
    <row r="2193" spans="1:8">
      <c r="A2193" s="82" t="s">
        <v>763</v>
      </c>
      <c r="B2193" s="197" t="s">
        <v>738</v>
      </c>
      <c r="C2193" s="197" t="s">
        <v>753</v>
      </c>
      <c r="D2193" s="197" t="s">
        <v>753</v>
      </c>
      <c r="E2193" s="197" t="s">
        <v>745</v>
      </c>
      <c r="F2193" s="199">
        <v>-2431.7999999999997</v>
      </c>
      <c r="G2193" s="197">
        <f>'Drop downs XTRA'!$F2193*2</f>
        <v>-4863.5999999999995</v>
      </c>
      <c r="H2193" s="200">
        <v>42638</v>
      </c>
    </row>
    <row r="2194" spans="1:8">
      <c r="A2194" s="83" t="s">
        <v>764</v>
      </c>
      <c r="B2194" s="194" t="s">
        <v>738</v>
      </c>
      <c r="C2194" s="194" t="s">
        <v>753</v>
      </c>
      <c r="D2194" s="194" t="s">
        <v>753</v>
      </c>
      <c r="E2194" s="194" t="s">
        <v>745</v>
      </c>
      <c r="F2194" s="195">
        <v>-2116.9079999999999</v>
      </c>
      <c r="G2194" s="194">
        <f>'Drop downs XTRA'!$F2194*2</f>
        <v>-4233.8159999999998</v>
      </c>
      <c r="H2194" s="196">
        <v>42274</v>
      </c>
    </row>
    <row r="2195" spans="1:8">
      <c r="A2195" s="82" t="s">
        <v>533</v>
      </c>
      <c r="B2195" s="197" t="s">
        <v>738</v>
      </c>
      <c r="C2195" s="197" t="s">
        <v>753</v>
      </c>
      <c r="D2195" s="197" t="s">
        <v>753</v>
      </c>
      <c r="E2195" s="197" t="s">
        <v>745</v>
      </c>
      <c r="F2195" s="199">
        <v>-2472</v>
      </c>
      <c r="G2195" s="197">
        <f>'Drop downs XTRA'!$F2195*2</f>
        <v>-4944</v>
      </c>
      <c r="H2195" s="200">
        <v>42999</v>
      </c>
    </row>
    <row r="2196" spans="1:8">
      <c r="A2196" s="83" t="s">
        <v>760</v>
      </c>
      <c r="B2196" s="194" t="s">
        <v>748</v>
      </c>
      <c r="C2196" s="194" t="s">
        <v>753</v>
      </c>
      <c r="D2196" s="194" t="s">
        <v>753</v>
      </c>
      <c r="E2196" s="194" t="s">
        <v>745</v>
      </c>
      <c r="F2196" s="195">
        <v>-10115.600000000002</v>
      </c>
      <c r="G2196" s="194">
        <f>'Drop downs XTRA'!$F2196*2</f>
        <v>-20231.200000000004</v>
      </c>
      <c r="H2196" s="196">
        <v>42918</v>
      </c>
    </row>
    <row r="2197" spans="1:8">
      <c r="A2197" s="82" t="s">
        <v>39</v>
      </c>
      <c r="B2197" s="197" t="s">
        <v>748</v>
      </c>
      <c r="C2197" s="197" t="s">
        <v>753</v>
      </c>
      <c r="D2197" s="197" t="s">
        <v>753</v>
      </c>
      <c r="E2197" s="197" t="s">
        <v>745</v>
      </c>
      <c r="F2197" s="199">
        <v>-4645.2000000000007</v>
      </c>
      <c r="G2197" s="197">
        <f>'Drop downs XTRA'!$F2197*2</f>
        <v>-9290.4000000000015</v>
      </c>
      <c r="H2197" s="200">
        <v>42409</v>
      </c>
    </row>
    <row r="2198" spans="1:8">
      <c r="A2198" s="83" t="s">
        <v>761</v>
      </c>
      <c r="B2198" s="194" t="s">
        <v>748</v>
      </c>
      <c r="C2198" s="194" t="s">
        <v>753</v>
      </c>
      <c r="D2198" s="194" t="s">
        <v>753</v>
      </c>
      <c r="E2198" s="194" t="s">
        <v>745</v>
      </c>
      <c r="F2198" s="195">
        <v>-1416</v>
      </c>
      <c r="G2198" s="194">
        <f>'Drop downs XTRA'!$F2198*2</f>
        <v>-2832</v>
      </c>
      <c r="H2198" s="196">
        <v>42411</v>
      </c>
    </row>
    <row r="2199" spans="1:8">
      <c r="A2199" s="82" t="s">
        <v>309</v>
      </c>
      <c r="B2199" s="197" t="s">
        <v>748</v>
      </c>
      <c r="C2199" s="197" t="s">
        <v>753</v>
      </c>
      <c r="D2199" s="197" t="s">
        <v>753</v>
      </c>
      <c r="E2199" s="197" t="s">
        <v>745</v>
      </c>
      <c r="F2199" s="199">
        <v>-1692.6</v>
      </c>
      <c r="G2199" s="197">
        <f>'Drop downs XTRA'!$F2199*2</f>
        <v>-3385.2</v>
      </c>
      <c r="H2199" s="200">
        <v>42792</v>
      </c>
    </row>
    <row r="2200" spans="1:8">
      <c r="A2200" s="83" t="s">
        <v>601</v>
      </c>
      <c r="B2200" s="194" t="s">
        <v>748</v>
      </c>
      <c r="C2200" s="194" t="s">
        <v>753</v>
      </c>
      <c r="D2200" s="194" t="s">
        <v>753</v>
      </c>
      <c r="E2200" s="194" t="s">
        <v>745</v>
      </c>
      <c r="F2200" s="195">
        <v>-1812.375</v>
      </c>
      <c r="G2200" s="194">
        <f>'Drop downs XTRA'!$F2200*2</f>
        <v>-3624.75</v>
      </c>
      <c r="H2200" s="196">
        <v>42085</v>
      </c>
    </row>
    <row r="2201" spans="1:8">
      <c r="A2201" s="82" t="s">
        <v>762</v>
      </c>
      <c r="B2201" s="197" t="s">
        <v>748</v>
      </c>
      <c r="C2201" s="197" t="s">
        <v>753</v>
      </c>
      <c r="D2201" s="197" t="s">
        <v>753</v>
      </c>
      <c r="E2201" s="197"/>
      <c r="F2201" s="199">
        <v>-1344</v>
      </c>
      <c r="G2201" s="197">
        <f>'Drop downs XTRA'!$F2201*2</f>
        <v>-2688</v>
      </c>
      <c r="H2201" s="200">
        <v>42041</v>
      </c>
    </row>
    <row r="2202" spans="1:8">
      <c r="A2202" s="83" t="s">
        <v>763</v>
      </c>
      <c r="B2202" s="194" t="s">
        <v>748</v>
      </c>
      <c r="C2202" s="194" t="s">
        <v>753</v>
      </c>
      <c r="D2202" s="194" t="s">
        <v>753</v>
      </c>
      <c r="E2202" s="194" t="s">
        <v>745</v>
      </c>
      <c r="F2202" s="195">
        <v>-2966.4</v>
      </c>
      <c r="G2202" s="194">
        <f>'Drop downs XTRA'!$F2202*2</f>
        <v>-5932.8</v>
      </c>
      <c r="H2202" s="196">
        <v>42837</v>
      </c>
    </row>
    <row r="2203" spans="1:8">
      <c r="A2203" s="82" t="s">
        <v>764</v>
      </c>
      <c r="B2203" s="197" t="s">
        <v>748</v>
      </c>
      <c r="C2203" s="197" t="s">
        <v>753</v>
      </c>
      <c r="D2203" s="197" t="s">
        <v>753</v>
      </c>
      <c r="E2203" s="197" t="s">
        <v>745</v>
      </c>
      <c r="F2203" s="199">
        <v>-1826.2080000000003</v>
      </c>
      <c r="G2203" s="197">
        <f>'Drop downs XTRA'!$F2203*2</f>
        <v>-3652.4160000000006</v>
      </c>
      <c r="H2203" s="200">
        <v>42015</v>
      </c>
    </row>
    <row r="2204" spans="1:8">
      <c r="A2204" s="83" t="s">
        <v>533</v>
      </c>
      <c r="B2204" s="194" t="s">
        <v>748</v>
      </c>
      <c r="C2204" s="194" t="s">
        <v>753</v>
      </c>
      <c r="D2204" s="194" t="s">
        <v>753</v>
      </c>
      <c r="E2204" s="194" t="s">
        <v>745</v>
      </c>
      <c r="F2204" s="195">
        <v>-3780</v>
      </c>
      <c r="G2204" s="194">
        <f>'Drop downs XTRA'!$F2204*2</f>
        <v>-7560</v>
      </c>
      <c r="H2204" s="196">
        <v>42234</v>
      </c>
    </row>
    <row r="2205" spans="1:8">
      <c r="A2205" s="82" t="s">
        <v>760</v>
      </c>
      <c r="B2205" s="197" t="s">
        <v>744</v>
      </c>
      <c r="C2205" s="197" t="s">
        <v>753</v>
      </c>
      <c r="D2205" s="197" t="s">
        <v>753</v>
      </c>
      <c r="E2205" s="197" t="s">
        <v>745</v>
      </c>
      <c r="F2205" s="199">
        <v>-8766.4500000000007</v>
      </c>
      <c r="G2205" s="197">
        <f>'Drop downs XTRA'!$F2205*2</f>
        <v>-17532.900000000001</v>
      </c>
      <c r="H2205" s="200">
        <v>42720</v>
      </c>
    </row>
    <row r="2206" spans="1:8">
      <c r="A2206" s="83" t="s">
        <v>39</v>
      </c>
      <c r="B2206" s="194" t="s">
        <v>744</v>
      </c>
      <c r="C2206" s="194" t="s">
        <v>753</v>
      </c>
      <c r="D2206" s="194" t="s">
        <v>753</v>
      </c>
      <c r="E2206" s="194" t="s">
        <v>745</v>
      </c>
      <c r="F2206" s="195">
        <v>-3483.9000000000005</v>
      </c>
      <c r="G2206" s="194">
        <f>'Drop downs XTRA'!$F2206*2</f>
        <v>-6967.8000000000011</v>
      </c>
      <c r="H2206" s="196">
        <v>42967</v>
      </c>
    </row>
    <row r="2207" spans="1:8">
      <c r="A2207" s="82" t="s">
        <v>761</v>
      </c>
      <c r="B2207" s="197" t="s">
        <v>744</v>
      </c>
      <c r="C2207" s="197" t="s">
        <v>753</v>
      </c>
      <c r="D2207" s="197" t="s">
        <v>753</v>
      </c>
      <c r="E2207" s="197" t="s">
        <v>745</v>
      </c>
      <c r="F2207" s="199">
        <v>-1239</v>
      </c>
      <c r="G2207" s="197">
        <f>'Drop downs XTRA'!$F2207*2</f>
        <v>-2478</v>
      </c>
      <c r="H2207" s="200">
        <v>42293</v>
      </c>
    </row>
    <row r="2208" spans="1:8">
      <c r="A2208" s="83" t="s">
        <v>309</v>
      </c>
      <c r="B2208" s="194" t="s">
        <v>744</v>
      </c>
      <c r="C2208" s="194" t="s">
        <v>753</v>
      </c>
      <c r="D2208" s="194" t="s">
        <v>753</v>
      </c>
      <c r="E2208" s="194" t="s">
        <v>745</v>
      </c>
      <c r="F2208" s="195">
        <v>-1934.4</v>
      </c>
      <c r="G2208" s="194">
        <f>'Drop downs XTRA'!$F2208*2</f>
        <v>-3868.8</v>
      </c>
      <c r="H2208" s="196">
        <v>42015</v>
      </c>
    </row>
    <row r="2209" spans="1:8">
      <c r="A2209" s="82" t="s">
        <v>601</v>
      </c>
      <c r="B2209" s="197" t="s">
        <v>744</v>
      </c>
      <c r="C2209" s="197" t="s">
        <v>753</v>
      </c>
      <c r="D2209" s="197" t="s">
        <v>753</v>
      </c>
      <c r="E2209" s="197" t="s">
        <v>745</v>
      </c>
      <c r="F2209" s="199">
        <v>-1989</v>
      </c>
      <c r="G2209" s="197">
        <f>'Drop downs XTRA'!$F2209*2</f>
        <v>-3978</v>
      </c>
      <c r="H2209" s="200">
        <v>42773</v>
      </c>
    </row>
    <row r="2210" spans="1:8">
      <c r="A2210" s="83" t="s">
        <v>762</v>
      </c>
      <c r="B2210" s="194" t="s">
        <v>744</v>
      </c>
      <c r="C2210" s="194" t="s">
        <v>753</v>
      </c>
      <c r="D2210" s="194" t="s">
        <v>753</v>
      </c>
      <c r="E2210" s="194" t="s">
        <v>745</v>
      </c>
      <c r="F2210" s="195">
        <v>-1856</v>
      </c>
      <c r="G2210" s="194">
        <f>'Drop downs XTRA'!$F2210*2</f>
        <v>-3712</v>
      </c>
      <c r="H2210" s="196">
        <v>42104</v>
      </c>
    </row>
    <row r="2211" spans="1:8">
      <c r="A2211" s="82" t="s">
        <v>763</v>
      </c>
      <c r="B2211" s="197" t="s">
        <v>744</v>
      </c>
      <c r="C2211" s="197" t="s">
        <v>753</v>
      </c>
      <c r="D2211" s="197" t="s">
        <v>753</v>
      </c>
      <c r="E2211" s="197" t="s">
        <v>745</v>
      </c>
      <c r="F2211" s="199">
        <v>-2633.3999999999996</v>
      </c>
      <c r="G2211" s="197">
        <f>'Drop downs XTRA'!$F2211*2</f>
        <v>-5266.7999999999993</v>
      </c>
      <c r="H2211" s="200">
        <v>42350</v>
      </c>
    </row>
    <row r="2212" spans="1:8">
      <c r="A2212" s="83" t="s">
        <v>764</v>
      </c>
      <c r="B2212" s="194" t="s">
        <v>744</v>
      </c>
      <c r="C2212" s="194" t="s">
        <v>753</v>
      </c>
      <c r="D2212" s="194" t="s">
        <v>753</v>
      </c>
      <c r="E2212" s="194" t="s">
        <v>745</v>
      </c>
      <c r="F2212" s="195">
        <v>-1597.932</v>
      </c>
      <c r="G2212" s="194">
        <f>'Drop downs XTRA'!$F2212*2</f>
        <v>-3195.864</v>
      </c>
      <c r="H2212" s="196">
        <v>42982</v>
      </c>
    </row>
    <row r="2213" spans="1:8">
      <c r="A2213" s="82" t="s">
        <v>533</v>
      </c>
      <c r="B2213" s="197" t="s">
        <v>744</v>
      </c>
      <c r="C2213" s="197" t="s">
        <v>753</v>
      </c>
      <c r="D2213" s="197" t="s">
        <v>753</v>
      </c>
      <c r="E2213" s="197" t="s">
        <v>745</v>
      </c>
      <c r="F2213" s="199">
        <v>-2484</v>
      </c>
      <c r="G2213" s="197">
        <f>'Drop downs XTRA'!$F2213*2</f>
        <v>-4968</v>
      </c>
      <c r="H2213" s="200">
        <v>42808</v>
      </c>
    </row>
    <row r="2214" spans="1:8">
      <c r="A2214" s="83" t="s">
        <v>729</v>
      </c>
      <c r="B2214" s="194" t="s">
        <v>730</v>
      </c>
      <c r="C2214" s="194" t="s">
        <v>731</v>
      </c>
      <c r="D2214" s="194" t="s">
        <v>732</v>
      </c>
      <c r="E2214" s="194" t="s">
        <v>28</v>
      </c>
      <c r="F2214" s="195">
        <v>25597.635524999994</v>
      </c>
      <c r="G2214" s="194">
        <f>'Drop downs XTRA'!$F2214*2</f>
        <v>51195.271049999988</v>
      </c>
      <c r="H2214" s="196">
        <v>42699</v>
      </c>
    </row>
    <row r="2215" spans="1:8">
      <c r="A2215" s="82" t="s">
        <v>735</v>
      </c>
      <c r="B2215" s="197" t="s">
        <v>730</v>
      </c>
      <c r="C2215" s="197" t="s">
        <v>504</v>
      </c>
      <c r="D2215" s="197" t="s">
        <v>754</v>
      </c>
      <c r="E2215" s="197" t="s">
        <v>28</v>
      </c>
      <c r="F2215" s="199">
        <v>4098.7043279999998</v>
      </c>
      <c r="G2215" s="197">
        <f>'Drop downs XTRA'!$F2215*2</f>
        <v>8197.4086559999996</v>
      </c>
      <c r="H2215" s="200">
        <v>42139</v>
      </c>
    </row>
    <row r="2216" spans="1:8">
      <c r="A2216" s="83" t="s">
        <v>741</v>
      </c>
      <c r="B2216" s="194" t="s">
        <v>730</v>
      </c>
      <c r="C2216" s="194" t="s">
        <v>504</v>
      </c>
      <c r="D2216" s="194" t="s">
        <v>754</v>
      </c>
      <c r="E2216" s="194" t="s">
        <v>28</v>
      </c>
      <c r="F2216" s="195">
        <v>8945.8774271999991</v>
      </c>
      <c r="G2216" s="194">
        <f>'Drop downs XTRA'!$F2216*2</f>
        <v>17891.754854399998</v>
      </c>
      <c r="H2216" s="196">
        <v>42724</v>
      </c>
    </row>
    <row r="2217" spans="1:8">
      <c r="A2217" s="82" t="s">
        <v>746</v>
      </c>
      <c r="B2217" s="197" t="s">
        <v>730</v>
      </c>
      <c r="C2217" s="197" t="s">
        <v>734</v>
      </c>
      <c r="D2217" s="197" t="s">
        <v>492</v>
      </c>
      <c r="E2217" s="197" t="s">
        <v>28</v>
      </c>
      <c r="F2217" s="199">
        <v>16085.234221056002</v>
      </c>
      <c r="G2217" s="197">
        <f>'Drop downs XTRA'!$F2217*2</f>
        <v>32170.468442112004</v>
      </c>
      <c r="H2217" s="200">
        <v>42110</v>
      </c>
    </row>
    <row r="2218" spans="1:8">
      <c r="A2218" s="83" t="s">
        <v>729</v>
      </c>
      <c r="B2218" s="194" t="s">
        <v>738</v>
      </c>
      <c r="C2218" s="194" t="s">
        <v>731</v>
      </c>
      <c r="D2218" s="194" t="s">
        <v>754</v>
      </c>
      <c r="E2218" s="194" t="s">
        <v>28</v>
      </c>
      <c r="F2218" s="195">
        <v>21627.390014999994</v>
      </c>
      <c r="G2218" s="194">
        <f>'Drop downs XTRA'!$F2218*2</f>
        <v>43254.780029999987</v>
      </c>
      <c r="H2218" s="196">
        <v>42752</v>
      </c>
    </row>
    <row r="2219" spans="1:8">
      <c r="A2219" s="82" t="s">
        <v>735</v>
      </c>
      <c r="B2219" s="197" t="s">
        <v>738</v>
      </c>
      <c r="C2219" s="197" t="s">
        <v>731</v>
      </c>
      <c r="D2219" s="197" t="s">
        <v>732</v>
      </c>
      <c r="E2219" s="197" t="s">
        <v>28</v>
      </c>
      <c r="F2219" s="199">
        <v>5809.1091029999989</v>
      </c>
      <c r="G2219" s="197">
        <f>'Drop downs XTRA'!$F2219*2</f>
        <v>11618.218205999998</v>
      </c>
      <c r="H2219" s="200">
        <v>42581</v>
      </c>
    </row>
    <row r="2220" spans="1:8">
      <c r="A2220" s="83" t="s">
        <v>741</v>
      </c>
      <c r="B2220" s="194" t="s">
        <v>738</v>
      </c>
      <c r="C2220" s="194" t="s">
        <v>734</v>
      </c>
      <c r="D2220" s="194" t="s">
        <v>491</v>
      </c>
      <c r="E2220" s="194" t="s">
        <v>28</v>
      </c>
      <c r="F2220" s="195">
        <v>13478.363712</v>
      </c>
      <c r="G2220" s="194">
        <f>'Drop downs XTRA'!$F2220*2</f>
        <v>26956.727424000001</v>
      </c>
      <c r="H2220" s="196">
        <v>42884</v>
      </c>
    </row>
    <row r="2221" spans="1:8">
      <c r="A2221" s="82" t="s">
        <v>746</v>
      </c>
      <c r="B2221" s="197" t="s">
        <v>738</v>
      </c>
      <c r="C2221" s="197" t="s">
        <v>734</v>
      </c>
      <c r="D2221" s="197" t="s">
        <v>751</v>
      </c>
      <c r="E2221" s="197" t="s">
        <v>28</v>
      </c>
      <c r="F2221" s="199">
        <v>16410.43009536</v>
      </c>
      <c r="G2221" s="197">
        <f>'Drop downs XTRA'!$F2221*2</f>
        <v>32820.860190719999</v>
      </c>
      <c r="H2221" s="200">
        <v>42209</v>
      </c>
    </row>
    <row r="2222" spans="1:8">
      <c r="A2222" s="83" t="s">
        <v>729</v>
      </c>
      <c r="B2222" s="194" t="s">
        <v>744</v>
      </c>
      <c r="C2222" s="194" t="s">
        <v>504</v>
      </c>
      <c r="D2222" s="194" t="s">
        <v>732</v>
      </c>
      <c r="E2222" s="194" t="s">
        <v>28</v>
      </c>
      <c r="F2222" s="195">
        <v>20611.342359999995</v>
      </c>
      <c r="G2222" s="194">
        <f>'Drop downs XTRA'!$F2222*2</f>
        <v>41222.68471999999</v>
      </c>
      <c r="H2222" s="196">
        <v>42173</v>
      </c>
    </row>
    <row r="2223" spans="1:8">
      <c r="A2223" s="82" t="s">
        <v>735</v>
      </c>
      <c r="B2223" s="197" t="s">
        <v>744</v>
      </c>
      <c r="C2223" s="197" t="s">
        <v>504</v>
      </c>
      <c r="D2223" s="197" t="s">
        <v>751</v>
      </c>
      <c r="E2223" s="197" t="s">
        <v>28</v>
      </c>
      <c r="F2223" s="199">
        <v>8983.1639547000013</v>
      </c>
      <c r="G2223" s="197">
        <f>'Drop downs XTRA'!$F2223*2</f>
        <v>17966.327909400003</v>
      </c>
      <c r="H2223" s="200">
        <v>42397</v>
      </c>
    </row>
    <row r="2224" spans="1:8">
      <c r="A2224" s="83" t="s">
        <v>741</v>
      </c>
      <c r="B2224" s="194" t="s">
        <v>744</v>
      </c>
      <c r="C2224" s="194" t="s">
        <v>734</v>
      </c>
      <c r="D2224" s="194" t="s">
        <v>491</v>
      </c>
      <c r="E2224" s="194" t="s">
        <v>28</v>
      </c>
      <c r="F2224" s="195">
        <v>8922.608704799999</v>
      </c>
      <c r="G2224" s="194">
        <f>'Drop downs XTRA'!$F2224*2</f>
        <v>17845.217409599998</v>
      </c>
      <c r="H2224" s="196">
        <v>42559</v>
      </c>
    </row>
    <row r="2225" spans="1:8">
      <c r="A2225" s="82" t="s">
        <v>746</v>
      </c>
      <c r="B2225" s="197" t="s">
        <v>744</v>
      </c>
      <c r="C2225" s="197" t="s">
        <v>743</v>
      </c>
      <c r="D2225" s="197" t="s">
        <v>752</v>
      </c>
      <c r="E2225" s="197" t="s">
        <v>28</v>
      </c>
      <c r="F2225" s="199">
        <v>18998.088302592008</v>
      </c>
      <c r="G2225" s="197">
        <f>'Drop downs XTRA'!$F2225*2</f>
        <v>37996.176605184017</v>
      </c>
      <c r="H2225" s="200">
        <v>42265</v>
      </c>
    </row>
    <row r="2226" spans="1:8">
      <c r="A2226" s="83" t="s">
        <v>729</v>
      </c>
      <c r="B2226" s="194" t="s">
        <v>748</v>
      </c>
      <c r="C2226" s="194" t="s">
        <v>502</v>
      </c>
      <c r="D2226" s="194" t="s">
        <v>754</v>
      </c>
      <c r="E2226" s="194" t="s">
        <v>28</v>
      </c>
      <c r="F2226" s="195">
        <v>15683.630654999994</v>
      </c>
      <c r="G2226" s="194">
        <f>'Drop downs XTRA'!$F2226*2</f>
        <v>31367.261309999987</v>
      </c>
      <c r="H2226" s="196">
        <v>42307</v>
      </c>
    </row>
    <row r="2227" spans="1:8">
      <c r="A2227" s="82" t="s">
        <v>735</v>
      </c>
      <c r="B2227" s="197" t="s">
        <v>748</v>
      </c>
      <c r="C2227" s="197" t="s">
        <v>734</v>
      </c>
      <c r="D2227" s="197" t="s">
        <v>752</v>
      </c>
      <c r="E2227" s="197" t="s">
        <v>28</v>
      </c>
      <c r="F2227" s="199">
        <v>8861.2205526000016</v>
      </c>
      <c r="G2227" s="197">
        <f>'Drop downs XTRA'!$F2227*2</f>
        <v>17722.441105200003</v>
      </c>
      <c r="H2227" s="200">
        <v>42471</v>
      </c>
    </row>
    <row r="2228" spans="1:8">
      <c r="A2228" s="83" t="s">
        <v>741</v>
      </c>
      <c r="B2228" s="194" t="s">
        <v>748</v>
      </c>
      <c r="C2228" s="194" t="s">
        <v>731</v>
      </c>
      <c r="D2228" s="194" t="s">
        <v>752</v>
      </c>
      <c r="E2228" s="194" t="s">
        <v>28</v>
      </c>
      <c r="F2228" s="195">
        <v>10484.953113599999</v>
      </c>
      <c r="G2228" s="194">
        <f>'Drop downs XTRA'!$F2228*2</f>
        <v>20969.906227199997</v>
      </c>
      <c r="H2228" s="196">
        <v>42966</v>
      </c>
    </row>
    <row r="2229" spans="1:8">
      <c r="A2229" s="82" t="s">
        <v>746</v>
      </c>
      <c r="B2229" s="197" t="s">
        <v>748</v>
      </c>
      <c r="C2229" s="197" t="s">
        <v>743</v>
      </c>
      <c r="D2229" s="197" t="s">
        <v>752</v>
      </c>
      <c r="E2229" s="197" t="s">
        <v>28</v>
      </c>
      <c r="F2229" s="199">
        <v>18728.611872768004</v>
      </c>
      <c r="G2229" s="197">
        <f>'Drop downs XTRA'!$F2229*2</f>
        <v>37457.223745536008</v>
      </c>
      <c r="H2229" s="200">
        <v>42884</v>
      </c>
    </row>
    <row r="2230" spans="1:8">
      <c r="A2230" s="83" t="s">
        <v>729</v>
      </c>
      <c r="B2230" s="194" t="s">
        <v>738</v>
      </c>
      <c r="C2230" s="194" t="s">
        <v>750</v>
      </c>
      <c r="D2230" s="194" t="s">
        <v>752</v>
      </c>
      <c r="E2230" s="194" t="s">
        <v>28</v>
      </c>
      <c r="F2230" s="195">
        <v>32284.364804999997</v>
      </c>
      <c r="G2230" s="194">
        <f>'Drop downs XTRA'!$F2230*2</f>
        <v>64568.729609999995</v>
      </c>
      <c r="H2230" s="196">
        <v>42153</v>
      </c>
    </row>
    <row r="2231" spans="1:8">
      <c r="A2231" s="82" t="s">
        <v>735</v>
      </c>
      <c r="B2231" s="197" t="s">
        <v>738</v>
      </c>
      <c r="C2231" s="197" t="s">
        <v>504</v>
      </c>
      <c r="D2231" s="197" t="s">
        <v>752</v>
      </c>
      <c r="E2231" s="197" t="s">
        <v>28</v>
      </c>
      <c r="F2231" s="199">
        <v>6232.6627739999976</v>
      </c>
      <c r="G2231" s="197">
        <f>'Drop downs XTRA'!$F2231*2</f>
        <v>12465.325547999995</v>
      </c>
      <c r="H2231" s="200">
        <v>42445</v>
      </c>
    </row>
    <row r="2232" spans="1:8">
      <c r="A2232" s="83" t="s">
        <v>741</v>
      </c>
      <c r="B2232" s="194" t="s">
        <v>738</v>
      </c>
      <c r="C2232" s="194" t="s">
        <v>743</v>
      </c>
      <c r="D2232" s="194" t="s">
        <v>751</v>
      </c>
      <c r="E2232" s="194" t="s">
        <v>28</v>
      </c>
      <c r="F2232" s="195">
        <v>11762.9356032</v>
      </c>
      <c r="G2232" s="194">
        <f>'Drop downs XTRA'!$F2232*2</f>
        <v>23525.871206399999</v>
      </c>
      <c r="H2232" s="196">
        <v>42491</v>
      </c>
    </row>
    <row r="2233" spans="1:8">
      <c r="A2233" s="82" t="s">
        <v>746</v>
      </c>
      <c r="B2233" s="197" t="s">
        <v>738</v>
      </c>
      <c r="C2233" s="197" t="s">
        <v>743</v>
      </c>
      <c r="D2233" s="197" t="s">
        <v>732</v>
      </c>
      <c r="E2233" s="197" t="s">
        <v>28</v>
      </c>
      <c r="F2233" s="199">
        <v>13484.038127616004</v>
      </c>
      <c r="G2233" s="197">
        <f>'Drop downs XTRA'!$F2233*2</f>
        <v>26968.076255232008</v>
      </c>
      <c r="H2233" s="200">
        <v>42155</v>
      </c>
    </row>
    <row r="2234" spans="1:8">
      <c r="A2234" s="83" t="s">
        <v>756</v>
      </c>
      <c r="B2234" s="194" t="s">
        <v>730</v>
      </c>
      <c r="C2234" s="194" t="s">
        <v>504</v>
      </c>
      <c r="D2234" s="194" t="s">
        <v>491</v>
      </c>
      <c r="E2234" s="194" t="s">
        <v>740</v>
      </c>
      <c r="F2234" s="195">
        <v>-11567.067057000002</v>
      </c>
      <c r="G2234" s="194">
        <f>'Drop downs XTRA'!$F2234*2</f>
        <v>-23134.134114000004</v>
      </c>
      <c r="H2234" s="196">
        <v>42399</v>
      </c>
    </row>
    <row r="2235" spans="1:8">
      <c r="A2235" s="82" t="s">
        <v>757</v>
      </c>
      <c r="B2235" s="197" t="s">
        <v>730</v>
      </c>
      <c r="C2235" s="197" t="s">
        <v>734</v>
      </c>
      <c r="D2235" s="197" t="s">
        <v>491</v>
      </c>
      <c r="E2235" s="197" t="s">
        <v>740</v>
      </c>
      <c r="F2235" s="199">
        <v>-3056.1109312499998</v>
      </c>
      <c r="G2235" s="197">
        <f>'Drop downs XTRA'!$F2235*2</f>
        <v>-6112.2218624999996</v>
      </c>
      <c r="H2235" s="200">
        <v>42163</v>
      </c>
    </row>
    <row r="2236" spans="1:8">
      <c r="A2236" s="83" t="s">
        <v>758</v>
      </c>
      <c r="B2236" s="194" t="s">
        <v>730</v>
      </c>
      <c r="C2236" s="194" t="s">
        <v>750</v>
      </c>
      <c r="D2236" s="194" t="s">
        <v>491</v>
      </c>
      <c r="E2236" s="194" t="s">
        <v>740</v>
      </c>
      <c r="F2236" s="195">
        <v>-3879.9256320000004</v>
      </c>
      <c r="G2236" s="194">
        <f>'Drop downs XTRA'!$F2236*2</f>
        <v>-7759.8512640000008</v>
      </c>
      <c r="H2236" s="196">
        <v>42002</v>
      </c>
    </row>
    <row r="2237" spans="1:8">
      <c r="A2237" s="82" t="s">
        <v>759</v>
      </c>
      <c r="B2237" s="197" t="s">
        <v>730</v>
      </c>
      <c r="C2237" s="197" t="s">
        <v>743</v>
      </c>
      <c r="D2237" s="197" t="s">
        <v>751</v>
      </c>
      <c r="E2237" s="197" t="s">
        <v>740</v>
      </c>
      <c r="F2237" s="199">
        <v>-3906.695331840001</v>
      </c>
      <c r="G2237" s="197">
        <f>'Drop downs XTRA'!$F2237*2</f>
        <v>-7813.390663680002</v>
      </c>
      <c r="H2237" s="200">
        <v>42056</v>
      </c>
    </row>
    <row r="2238" spans="1:8">
      <c r="A2238" s="83" t="s">
        <v>756</v>
      </c>
      <c r="B2238" s="194" t="s">
        <v>738</v>
      </c>
      <c r="C2238" s="194" t="s">
        <v>743</v>
      </c>
      <c r="D2238" s="194" t="s">
        <v>751</v>
      </c>
      <c r="E2238" s="194" t="s">
        <v>740</v>
      </c>
      <c r="F2238" s="195">
        <v>-10579.329469800001</v>
      </c>
      <c r="G2238" s="194">
        <f>'Drop downs XTRA'!$F2238*2</f>
        <v>-21158.658939600002</v>
      </c>
      <c r="H2238" s="196">
        <v>42822</v>
      </c>
    </row>
    <row r="2239" spans="1:8">
      <c r="A2239" s="82" t="s">
        <v>757</v>
      </c>
      <c r="B2239" s="197" t="s">
        <v>738</v>
      </c>
      <c r="C2239" s="197" t="s">
        <v>750</v>
      </c>
      <c r="D2239" s="197" t="s">
        <v>732</v>
      </c>
      <c r="E2239" s="197" t="s">
        <v>740</v>
      </c>
      <c r="F2239" s="199">
        <v>-3613.8626999999997</v>
      </c>
      <c r="G2239" s="197">
        <f>'Drop downs XTRA'!$F2239*2</f>
        <v>-7227.7253999999994</v>
      </c>
      <c r="H2239" s="200">
        <v>42057</v>
      </c>
    </row>
    <row r="2240" spans="1:8">
      <c r="A2240" s="83" t="s">
        <v>758</v>
      </c>
      <c r="B2240" s="194" t="s">
        <v>738</v>
      </c>
      <c r="C2240" s="194" t="s">
        <v>731</v>
      </c>
      <c r="D2240" s="194" t="s">
        <v>492</v>
      </c>
      <c r="E2240" s="194" t="s">
        <v>740</v>
      </c>
      <c r="F2240" s="195">
        <v>-5873.2819200000013</v>
      </c>
      <c r="G2240" s="194">
        <f>'Drop downs XTRA'!$F2240*2</f>
        <v>-11746.563840000003</v>
      </c>
      <c r="H2240" s="196">
        <v>42110</v>
      </c>
    </row>
    <row r="2241" spans="1:8">
      <c r="A2241" s="82" t="s">
        <v>759</v>
      </c>
      <c r="B2241" s="197" t="s">
        <v>738</v>
      </c>
      <c r="C2241" s="197" t="s">
        <v>743</v>
      </c>
      <c r="D2241" s="197" t="s">
        <v>751</v>
      </c>
      <c r="E2241" s="197" t="s">
        <v>740</v>
      </c>
      <c r="F2241" s="199">
        <v>-3745.5661465600006</v>
      </c>
      <c r="G2241" s="197">
        <f>'Drop downs XTRA'!$F2241*2</f>
        <v>-7491.1322931200011</v>
      </c>
      <c r="H2241" s="200">
        <v>42235</v>
      </c>
    </row>
    <row r="2242" spans="1:8">
      <c r="A2242" s="83" t="s">
        <v>756</v>
      </c>
      <c r="B2242" s="194" t="s">
        <v>748</v>
      </c>
      <c r="C2242" s="194" t="s">
        <v>743</v>
      </c>
      <c r="D2242" s="194" t="s">
        <v>754</v>
      </c>
      <c r="E2242" s="194" t="s">
        <v>740</v>
      </c>
      <c r="F2242" s="195">
        <v>-8867.8777824000026</v>
      </c>
      <c r="G2242" s="194">
        <f>'Drop downs XTRA'!$F2242*2</f>
        <v>-17735.755564800005</v>
      </c>
      <c r="H2242" s="196">
        <v>42483</v>
      </c>
    </row>
    <row r="2243" spans="1:8">
      <c r="A2243" s="82" t="s">
        <v>757</v>
      </c>
      <c r="B2243" s="197" t="s">
        <v>748</v>
      </c>
      <c r="C2243" s="197" t="s">
        <v>734</v>
      </c>
      <c r="D2243" s="197" t="s">
        <v>752</v>
      </c>
      <c r="E2243" s="197" t="s">
        <v>740</v>
      </c>
      <c r="F2243" s="199">
        <v>-3014.6252624999997</v>
      </c>
      <c r="G2243" s="197">
        <f>'Drop downs XTRA'!$F2243*2</f>
        <v>-6029.2505249999995</v>
      </c>
      <c r="H2243" s="200">
        <v>42779</v>
      </c>
    </row>
    <row r="2244" spans="1:8">
      <c r="A2244" s="83" t="s">
        <v>758</v>
      </c>
      <c r="B2244" s="194" t="s">
        <v>748</v>
      </c>
      <c r="C2244" s="194" t="s">
        <v>504</v>
      </c>
      <c r="D2244" s="194" t="s">
        <v>492</v>
      </c>
      <c r="E2244" s="194" t="s">
        <v>740</v>
      </c>
      <c r="F2244" s="195">
        <v>-4253.3563392000005</v>
      </c>
      <c r="G2244" s="194">
        <f>'Drop downs XTRA'!$F2244*2</f>
        <v>-8506.7126784000011</v>
      </c>
      <c r="H2244" s="196">
        <v>42239</v>
      </c>
    </row>
    <row r="2245" spans="1:8">
      <c r="A2245" s="82" t="s">
        <v>759</v>
      </c>
      <c r="B2245" s="197" t="s">
        <v>748</v>
      </c>
      <c r="C2245" s="197" t="s">
        <v>731</v>
      </c>
      <c r="D2245" s="197" t="s">
        <v>754</v>
      </c>
      <c r="E2245" s="197" t="s">
        <v>740</v>
      </c>
      <c r="F2245" s="199">
        <v>-2972.7955353600018</v>
      </c>
      <c r="G2245" s="197">
        <f>'Drop downs XTRA'!$F2245*2</f>
        <v>-5945.5910707200037</v>
      </c>
      <c r="H2245" s="200">
        <v>42543</v>
      </c>
    </row>
    <row r="2246" spans="1:8">
      <c r="A2246" s="83" t="s">
        <v>756</v>
      </c>
      <c r="B2246" s="194" t="s">
        <v>744</v>
      </c>
      <c r="C2246" s="194" t="s">
        <v>731</v>
      </c>
      <c r="D2246" s="194" t="s">
        <v>752</v>
      </c>
      <c r="E2246" s="194" t="s">
        <v>740</v>
      </c>
      <c r="F2246" s="195">
        <v>-9540.7976663999998</v>
      </c>
      <c r="G2246" s="194">
        <f>'Drop downs XTRA'!$F2246*2</f>
        <v>-19081.5953328</v>
      </c>
      <c r="H2246" s="196">
        <v>42007</v>
      </c>
    </row>
    <row r="2247" spans="1:8">
      <c r="A2247" s="82" t="s">
        <v>757</v>
      </c>
      <c r="B2247" s="197" t="s">
        <v>744</v>
      </c>
      <c r="C2247" s="197" t="s">
        <v>502</v>
      </c>
      <c r="D2247" s="197" t="s">
        <v>732</v>
      </c>
      <c r="E2247" s="197" t="s">
        <v>740</v>
      </c>
      <c r="F2247" s="199">
        <v>-4184.7120000000004</v>
      </c>
      <c r="G2247" s="197">
        <f>'Drop downs XTRA'!$F2247*2</f>
        <v>-8369.4240000000009</v>
      </c>
      <c r="H2247" s="200">
        <v>42146</v>
      </c>
    </row>
    <row r="2248" spans="1:8">
      <c r="A2248" s="83" t="s">
        <v>758</v>
      </c>
      <c r="B2248" s="194" t="s">
        <v>744</v>
      </c>
      <c r="C2248" s="194" t="s">
        <v>743</v>
      </c>
      <c r="D2248" s="194" t="s">
        <v>732</v>
      </c>
      <c r="E2248" s="194" t="s">
        <v>740</v>
      </c>
      <c r="F2248" s="195">
        <v>-5740.5263328000001</v>
      </c>
      <c r="G2248" s="194">
        <f>'Drop downs XTRA'!$F2248*2</f>
        <v>-11481.0526656</v>
      </c>
      <c r="H2248" s="196">
        <v>42434</v>
      </c>
    </row>
    <row r="2249" spans="1:8">
      <c r="A2249" s="82" t="s">
        <v>759</v>
      </c>
      <c r="B2249" s="197" t="s">
        <v>744</v>
      </c>
      <c r="C2249" s="197" t="s">
        <v>731</v>
      </c>
      <c r="D2249" s="197" t="s">
        <v>752</v>
      </c>
      <c r="E2249" s="197" t="s">
        <v>740</v>
      </c>
      <c r="F2249" s="199">
        <v>-3256.6793011200016</v>
      </c>
      <c r="G2249" s="197">
        <f>'Drop downs XTRA'!$F2249*2</f>
        <v>-6513.3586022400032</v>
      </c>
      <c r="H2249" s="200">
        <v>42570</v>
      </c>
    </row>
    <row r="2250" spans="1:8">
      <c r="A2250" s="83" t="s">
        <v>756</v>
      </c>
      <c r="B2250" s="194" t="s">
        <v>738</v>
      </c>
      <c r="C2250" s="194" t="s">
        <v>504</v>
      </c>
      <c r="D2250" s="194" t="s">
        <v>492</v>
      </c>
      <c r="E2250" s="194" t="s">
        <v>740</v>
      </c>
      <c r="F2250" s="195">
        <v>-8603.3727936000014</v>
      </c>
      <c r="G2250" s="194">
        <f>'Drop downs XTRA'!$F2250*2</f>
        <v>-17206.745587200003</v>
      </c>
      <c r="H2250" s="196">
        <v>42662</v>
      </c>
    </row>
    <row r="2251" spans="1:8">
      <c r="A2251" s="82" t="s">
        <v>757</v>
      </c>
      <c r="B2251" s="197" t="s">
        <v>738</v>
      </c>
      <c r="C2251" s="197" t="s">
        <v>502</v>
      </c>
      <c r="D2251" s="197" t="s">
        <v>491</v>
      </c>
      <c r="E2251" s="197" t="s">
        <v>740</v>
      </c>
      <c r="F2251" s="199">
        <v>-3572.8892000000001</v>
      </c>
      <c r="G2251" s="197">
        <f>'Drop downs XTRA'!$F2251*2</f>
        <v>-7145.7784000000001</v>
      </c>
      <c r="H2251" s="200">
        <v>42874</v>
      </c>
    </row>
    <row r="2252" spans="1:8">
      <c r="A2252" s="83" t="s">
        <v>758</v>
      </c>
      <c r="B2252" s="194" t="s">
        <v>738</v>
      </c>
      <c r="C2252" s="194" t="s">
        <v>743</v>
      </c>
      <c r="D2252" s="194" t="s">
        <v>754</v>
      </c>
      <c r="E2252" s="194" t="s">
        <v>740</v>
      </c>
      <c r="F2252" s="195">
        <v>-6090.8108800000009</v>
      </c>
      <c r="G2252" s="194">
        <f>'Drop downs XTRA'!$F2252*2</f>
        <v>-12181.621760000002</v>
      </c>
      <c r="H2252" s="196">
        <v>42595</v>
      </c>
    </row>
    <row r="2253" spans="1:8">
      <c r="A2253" s="82" t="s">
        <v>759</v>
      </c>
      <c r="B2253" s="197" t="s">
        <v>738</v>
      </c>
      <c r="C2253" s="197" t="s">
        <v>750</v>
      </c>
      <c r="D2253" s="197" t="s">
        <v>491</v>
      </c>
      <c r="E2253" s="197" t="s">
        <v>740</v>
      </c>
      <c r="F2253" s="199">
        <v>-3957.9350630400004</v>
      </c>
      <c r="G2253" s="197">
        <f>'Drop downs XTRA'!$F2253*2</f>
        <v>-7915.8701260800008</v>
      </c>
      <c r="H2253" s="200">
        <v>42997</v>
      </c>
    </row>
    <row r="2254" spans="1:8">
      <c r="A2254" s="83" t="s">
        <v>760</v>
      </c>
      <c r="B2254" s="194" t="s">
        <v>738</v>
      </c>
      <c r="C2254" s="194" t="s">
        <v>753</v>
      </c>
      <c r="D2254" s="194" t="s">
        <v>753</v>
      </c>
      <c r="E2254" s="194" t="s">
        <v>745</v>
      </c>
      <c r="F2254" s="195">
        <v>-6777.8779200000026</v>
      </c>
      <c r="G2254" s="194">
        <f>'Drop downs XTRA'!$F2254*2</f>
        <v>-13555.755840000005</v>
      </c>
      <c r="H2254" s="196">
        <v>42793</v>
      </c>
    </row>
    <row r="2255" spans="1:8">
      <c r="A2255" s="82" t="s">
        <v>39</v>
      </c>
      <c r="B2255" s="197" t="s">
        <v>738</v>
      </c>
      <c r="C2255" s="197" t="s">
        <v>753</v>
      </c>
      <c r="D2255" s="197" t="s">
        <v>753</v>
      </c>
      <c r="E2255" s="197" t="s">
        <v>745</v>
      </c>
      <c r="F2255" s="199">
        <v>-3840.9997500000009</v>
      </c>
      <c r="G2255" s="197">
        <f>'Drop downs XTRA'!$F2255*2</f>
        <v>-7681.9995000000017</v>
      </c>
      <c r="H2255" s="200">
        <v>42650</v>
      </c>
    </row>
    <row r="2256" spans="1:8">
      <c r="A2256" s="83" t="s">
        <v>761</v>
      </c>
      <c r="B2256" s="194" t="s">
        <v>738</v>
      </c>
      <c r="C2256" s="194" t="s">
        <v>753</v>
      </c>
      <c r="D2256" s="194" t="s">
        <v>753</v>
      </c>
      <c r="E2256" s="194" t="s">
        <v>745</v>
      </c>
      <c r="F2256" s="195">
        <v>-941.1840000000002</v>
      </c>
      <c r="G2256" s="194">
        <f>'Drop downs XTRA'!$F2256*2</f>
        <v>-1882.3680000000004</v>
      </c>
      <c r="H2256" s="196">
        <v>42056</v>
      </c>
    </row>
    <row r="2257" spans="1:8">
      <c r="A2257" s="82" t="s">
        <v>309</v>
      </c>
      <c r="B2257" s="197" t="s">
        <v>738</v>
      </c>
      <c r="C2257" s="197" t="s">
        <v>753</v>
      </c>
      <c r="D2257" s="197" t="s">
        <v>753</v>
      </c>
      <c r="E2257" s="197" t="s">
        <v>745</v>
      </c>
      <c r="F2257" s="199">
        <v>-1716.1760951999995</v>
      </c>
      <c r="G2257" s="197">
        <f>'Drop downs XTRA'!$F2257*2</f>
        <v>-3432.352190399999</v>
      </c>
      <c r="H2257" s="200">
        <v>42383</v>
      </c>
    </row>
    <row r="2258" spans="1:8">
      <c r="A2258" s="83" t="s">
        <v>601</v>
      </c>
      <c r="B2258" s="194" t="s">
        <v>738</v>
      </c>
      <c r="C2258" s="194" t="s">
        <v>753</v>
      </c>
      <c r="D2258" s="194" t="s">
        <v>753</v>
      </c>
      <c r="E2258" s="194" t="s">
        <v>745</v>
      </c>
      <c r="F2258" s="195">
        <v>-1372.8960000000004</v>
      </c>
      <c r="G2258" s="194">
        <f>'Drop downs XTRA'!$F2258*2</f>
        <v>-2745.7920000000008</v>
      </c>
      <c r="H2258" s="196">
        <v>42880</v>
      </c>
    </row>
    <row r="2259" spans="1:8">
      <c r="A2259" s="82" t="s">
        <v>762</v>
      </c>
      <c r="B2259" s="197" t="s">
        <v>738</v>
      </c>
      <c r="C2259" s="197" t="s">
        <v>753</v>
      </c>
      <c r="D2259" s="197" t="s">
        <v>753</v>
      </c>
      <c r="E2259" s="197" t="s">
        <v>745</v>
      </c>
      <c r="F2259" s="199">
        <v>-1411.1999999999998</v>
      </c>
      <c r="G2259" s="197">
        <f>'Drop downs XTRA'!$F2259*2</f>
        <v>-2822.3999999999996</v>
      </c>
      <c r="H2259" s="200">
        <v>42305</v>
      </c>
    </row>
    <row r="2260" spans="1:8">
      <c r="A2260" s="83" t="s">
        <v>763</v>
      </c>
      <c r="B2260" s="194" t="s">
        <v>738</v>
      </c>
      <c r="C2260" s="194" t="s">
        <v>753</v>
      </c>
      <c r="D2260" s="194" t="s">
        <v>753</v>
      </c>
      <c r="E2260" s="194" t="s">
        <v>745</v>
      </c>
      <c r="F2260" s="195">
        <v>-1981.3701599999999</v>
      </c>
      <c r="G2260" s="194">
        <f>'Drop downs XTRA'!$F2260*2</f>
        <v>-3962.7403199999999</v>
      </c>
      <c r="H2260" s="196">
        <v>42508</v>
      </c>
    </row>
    <row r="2261" spans="1:8">
      <c r="A2261" s="82" t="s">
        <v>764</v>
      </c>
      <c r="B2261" s="197" t="s">
        <v>738</v>
      </c>
      <c r="C2261" s="197" t="s">
        <v>753</v>
      </c>
      <c r="D2261" s="197" t="s">
        <v>753</v>
      </c>
      <c r="E2261" s="197" t="s">
        <v>745</v>
      </c>
      <c r="F2261" s="199">
        <v>-1331.607106872</v>
      </c>
      <c r="G2261" s="197">
        <f>'Drop downs XTRA'!$F2261*2</f>
        <v>-2663.2142137440001</v>
      </c>
      <c r="H2261" s="200">
        <v>42070</v>
      </c>
    </row>
    <row r="2262" spans="1:8">
      <c r="A2262" s="83" t="s">
        <v>533</v>
      </c>
      <c r="B2262" s="194" t="s">
        <v>738</v>
      </c>
      <c r="C2262" s="194" t="s">
        <v>753</v>
      </c>
      <c r="D2262" s="194" t="s">
        <v>753</v>
      </c>
      <c r="E2262" s="194" t="s">
        <v>745</v>
      </c>
      <c r="F2262" s="195">
        <v>-2862.576</v>
      </c>
      <c r="G2262" s="194">
        <f>'Drop downs XTRA'!$F2262*2</f>
        <v>-5725.152</v>
      </c>
      <c r="H2262" s="196">
        <v>42153</v>
      </c>
    </row>
    <row r="2263" spans="1:8">
      <c r="A2263" s="82" t="s">
        <v>760</v>
      </c>
      <c r="B2263" s="197" t="s">
        <v>730</v>
      </c>
      <c r="C2263" s="197" t="s">
        <v>753</v>
      </c>
      <c r="D2263" s="197" t="s">
        <v>753</v>
      </c>
      <c r="E2263" s="197" t="s">
        <v>745</v>
      </c>
      <c r="F2263" s="199">
        <v>-6473.4516000000031</v>
      </c>
      <c r="G2263" s="197">
        <f>'Drop downs XTRA'!$F2263*2</f>
        <v>-12946.903200000006</v>
      </c>
      <c r="H2263" s="200">
        <v>42910</v>
      </c>
    </row>
    <row r="2264" spans="1:8">
      <c r="A2264" s="83" t="s">
        <v>39</v>
      </c>
      <c r="B2264" s="194" t="s">
        <v>730</v>
      </c>
      <c r="C2264" s="194" t="s">
        <v>753</v>
      </c>
      <c r="D2264" s="194" t="s">
        <v>753</v>
      </c>
      <c r="E2264" s="194" t="s">
        <v>745</v>
      </c>
      <c r="F2264" s="195">
        <v>-3901.9680000000008</v>
      </c>
      <c r="G2264" s="194">
        <f>'Drop downs XTRA'!$F2264*2</f>
        <v>-7803.9360000000015</v>
      </c>
      <c r="H2264" s="196">
        <v>42507</v>
      </c>
    </row>
    <row r="2265" spans="1:8">
      <c r="A2265" s="82" t="s">
        <v>761</v>
      </c>
      <c r="B2265" s="197" t="s">
        <v>730</v>
      </c>
      <c r="C2265" s="197" t="s">
        <v>753</v>
      </c>
      <c r="D2265" s="197" t="s">
        <v>753</v>
      </c>
      <c r="E2265" s="197" t="s">
        <v>745</v>
      </c>
      <c r="F2265" s="199">
        <v>-798.76800000000003</v>
      </c>
      <c r="G2265" s="197">
        <f>'Drop downs XTRA'!$F2265*2</f>
        <v>-1597.5360000000001</v>
      </c>
      <c r="H2265" s="200">
        <v>42971</v>
      </c>
    </row>
    <row r="2266" spans="1:8">
      <c r="A2266" s="83" t="s">
        <v>309</v>
      </c>
      <c r="B2266" s="194" t="s">
        <v>730</v>
      </c>
      <c r="C2266" s="194" t="s">
        <v>753</v>
      </c>
      <c r="D2266" s="194" t="s">
        <v>753</v>
      </c>
      <c r="E2266" s="194" t="s">
        <v>745</v>
      </c>
      <c r="F2266" s="195">
        <v>-2102.2674551999994</v>
      </c>
      <c r="G2266" s="194">
        <f>'Drop downs XTRA'!$F2266*2</f>
        <v>-4204.5349103999988</v>
      </c>
      <c r="H2266" s="196">
        <v>42093</v>
      </c>
    </row>
    <row r="2267" spans="1:8">
      <c r="A2267" s="82" t="s">
        <v>601</v>
      </c>
      <c r="B2267" s="197" t="s">
        <v>730</v>
      </c>
      <c r="C2267" s="197" t="s">
        <v>753</v>
      </c>
      <c r="D2267" s="197" t="s">
        <v>753</v>
      </c>
      <c r="E2267" s="197" t="s">
        <v>745</v>
      </c>
      <c r="F2267" s="199">
        <v>-1483.2720000000006</v>
      </c>
      <c r="G2267" s="197">
        <f>'Drop downs XTRA'!$F2267*2</f>
        <v>-2966.5440000000012</v>
      </c>
      <c r="H2267" s="200">
        <v>42079</v>
      </c>
    </row>
    <row r="2268" spans="1:8">
      <c r="A2268" s="83" t="s">
        <v>762</v>
      </c>
      <c r="B2268" s="194" t="s">
        <v>730</v>
      </c>
      <c r="C2268" s="194" t="s">
        <v>753</v>
      </c>
      <c r="D2268" s="194" t="s">
        <v>753</v>
      </c>
      <c r="E2268" s="194" t="s">
        <v>745</v>
      </c>
      <c r="F2268" s="195">
        <v>-1136.576</v>
      </c>
      <c r="G2268" s="194">
        <f>'Drop downs XTRA'!$F2268*2</f>
        <v>-2273.152</v>
      </c>
      <c r="H2268" s="196">
        <v>42216</v>
      </c>
    </row>
    <row r="2269" spans="1:8">
      <c r="A2269" s="82" t="s">
        <v>763</v>
      </c>
      <c r="B2269" s="197" t="s">
        <v>730</v>
      </c>
      <c r="C2269" s="197" t="s">
        <v>753</v>
      </c>
      <c r="D2269" s="197" t="s">
        <v>753</v>
      </c>
      <c r="E2269" s="197" t="s">
        <v>745</v>
      </c>
      <c r="F2269" s="199">
        <v>-2242.5984000000003</v>
      </c>
      <c r="G2269" s="197">
        <f>'Drop downs XTRA'!$F2269*2</f>
        <v>-4485.1968000000006</v>
      </c>
      <c r="H2269" s="200">
        <v>42373</v>
      </c>
    </row>
    <row r="2270" spans="1:8">
      <c r="A2270" s="83" t="s">
        <v>764</v>
      </c>
      <c r="B2270" s="194" t="s">
        <v>730</v>
      </c>
      <c r="C2270" s="194" t="s">
        <v>753</v>
      </c>
      <c r="D2270" s="194" t="s">
        <v>753</v>
      </c>
      <c r="E2270" s="194" t="s">
        <v>745</v>
      </c>
      <c r="F2270" s="195">
        <v>-1931.6582438400001</v>
      </c>
      <c r="G2270" s="194">
        <f>'Drop downs XTRA'!$F2270*2</f>
        <v>-3863.3164876800001</v>
      </c>
      <c r="H2270" s="196">
        <v>42875</v>
      </c>
    </row>
    <row r="2271" spans="1:8">
      <c r="A2271" s="82" t="s">
        <v>533</v>
      </c>
      <c r="B2271" s="197" t="s">
        <v>730</v>
      </c>
      <c r="C2271" s="197" t="s">
        <v>753</v>
      </c>
      <c r="D2271" s="197" t="s">
        <v>753</v>
      </c>
      <c r="E2271" s="197" t="s">
        <v>745</v>
      </c>
      <c r="F2271" s="199">
        <v>-2686.4459999999999</v>
      </c>
      <c r="G2271" s="197">
        <f>'Drop downs XTRA'!$F2271*2</f>
        <v>-5372.8919999999998</v>
      </c>
      <c r="H2271" s="200">
        <v>42154</v>
      </c>
    </row>
    <row r="2272" spans="1:8">
      <c r="A2272" s="83" t="s">
        <v>760</v>
      </c>
      <c r="B2272" s="194" t="s">
        <v>738</v>
      </c>
      <c r="C2272" s="194" t="s">
        <v>753</v>
      </c>
      <c r="D2272" s="194" t="s">
        <v>753</v>
      </c>
      <c r="E2272" s="194" t="s">
        <v>745</v>
      </c>
      <c r="F2272" s="195">
        <v>-8939.1490650000014</v>
      </c>
      <c r="G2272" s="194">
        <f>'Drop downs XTRA'!$F2272*2</f>
        <v>-17878.298130000003</v>
      </c>
      <c r="H2272" s="196">
        <v>42843</v>
      </c>
    </row>
    <row r="2273" spans="1:8">
      <c r="A2273" s="82" t="s">
        <v>39</v>
      </c>
      <c r="B2273" s="197" t="s">
        <v>738</v>
      </c>
      <c r="C2273" s="197" t="s">
        <v>753</v>
      </c>
      <c r="D2273" s="197" t="s">
        <v>753</v>
      </c>
      <c r="E2273" s="197" t="s">
        <v>745</v>
      </c>
      <c r="F2273" s="199">
        <v>-4938.4282500000018</v>
      </c>
      <c r="G2273" s="197">
        <f>'Drop downs XTRA'!$F2273*2</f>
        <v>-9876.8565000000035</v>
      </c>
      <c r="H2273" s="200">
        <v>42713</v>
      </c>
    </row>
    <row r="2274" spans="1:8">
      <c r="A2274" s="83" t="s">
        <v>761</v>
      </c>
      <c r="B2274" s="194" t="s">
        <v>738</v>
      </c>
      <c r="C2274" s="194" t="s">
        <v>753</v>
      </c>
      <c r="D2274" s="194" t="s">
        <v>753</v>
      </c>
      <c r="E2274" s="194" t="s">
        <v>745</v>
      </c>
      <c r="F2274" s="195">
        <v>-1529.28</v>
      </c>
      <c r="G2274" s="194">
        <f>'Drop downs XTRA'!$F2274*2</f>
        <v>-3058.56</v>
      </c>
      <c r="H2274" s="196">
        <v>42207</v>
      </c>
    </row>
    <row r="2275" spans="1:8">
      <c r="A2275" s="82" t="s">
        <v>309</v>
      </c>
      <c r="B2275" s="197" t="s">
        <v>738</v>
      </c>
      <c r="C2275" s="197" t="s">
        <v>753</v>
      </c>
      <c r="D2275" s="197" t="s">
        <v>753</v>
      </c>
      <c r="E2275" s="197" t="s">
        <v>745</v>
      </c>
      <c r="F2275" s="199">
        <v>-2056.247856</v>
      </c>
      <c r="G2275" s="197">
        <f>'Drop downs XTRA'!$F2275*2</f>
        <v>-4112.4957119999999</v>
      </c>
      <c r="H2275" s="200">
        <v>42906</v>
      </c>
    </row>
    <row r="2276" spans="1:8">
      <c r="A2276" s="83" t="s">
        <v>601</v>
      </c>
      <c r="B2276" s="194" t="s">
        <v>738</v>
      </c>
      <c r="C2276" s="194" t="s">
        <v>753</v>
      </c>
      <c r="D2276" s="194" t="s">
        <v>753</v>
      </c>
      <c r="E2276" s="194" t="s">
        <v>745</v>
      </c>
      <c r="F2276" s="195">
        <v>-1111.5899999999999</v>
      </c>
      <c r="G2276" s="194">
        <f>'Drop downs XTRA'!$F2276*2</f>
        <v>-2223.1799999999998</v>
      </c>
      <c r="H2276" s="196">
        <v>42966</v>
      </c>
    </row>
    <row r="2277" spans="1:8">
      <c r="A2277" s="82" t="s">
        <v>762</v>
      </c>
      <c r="B2277" s="197" t="s">
        <v>738</v>
      </c>
      <c r="C2277" s="197" t="s">
        <v>753</v>
      </c>
      <c r="D2277" s="197" t="s">
        <v>753</v>
      </c>
      <c r="E2277" s="197" t="s">
        <v>745</v>
      </c>
      <c r="F2277" s="199">
        <v>-1213.6320000000001</v>
      </c>
      <c r="G2277" s="197">
        <f>'Drop downs XTRA'!$F2277*2</f>
        <v>-2427.2640000000001</v>
      </c>
      <c r="H2277" s="200">
        <v>42267</v>
      </c>
    </row>
    <row r="2278" spans="1:8">
      <c r="A2278" s="83" t="s">
        <v>763</v>
      </c>
      <c r="B2278" s="194" t="s">
        <v>738</v>
      </c>
      <c r="C2278" s="194" t="s">
        <v>753</v>
      </c>
      <c r="D2278" s="194" t="s">
        <v>753</v>
      </c>
      <c r="E2278" s="194" t="s">
        <v>745</v>
      </c>
      <c r="F2278" s="195">
        <v>-1478.4128099999998</v>
      </c>
      <c r="G2278" s="194">
        <f>'Drop downs XTRA'!$F2278*2</f>
        <v>-2956.8256199999996</v>
      </c>
      <c r="H2278" s="196">
        <v>42794</v>
      </c>
    </row>
    <row r="2279" spans="1:8">
      <c r="A2279" s="82" t="s">
        <v>764</v>
      </c>
      <c r="B2279" s="197" t="s">
        <v>738</v>
      </c>
      <c r="C2279" s="197" t="s">
        <v>753</v>
      </c>
      <c r="D2279" s="197" t="s">
        <v>753</v>
      </c>
      <c r="E2279" s="197" t="s">
        <v>745</v>
      </c>
      <c r="F2279" s="199">
        <v>-2141.5403414880002</v>
      </c>
      <c r="G2279" s="197">
        <f>'Drop downs XTRA'!$F2279*2</f>
        <v>-4283.0806829760004</v>
      </c>
      <c r="H2279" s="200">
        <v>42976</v>
      </c>
    </row>
    <row r="2280" spans="1:8">
      <c r="A2280" s="83" t="s">
        <v>533</v>
      </c>
      <c r="B2280" s="194" t="s">
        <v>738</v>
      </c>
      <c r="C2280" s="194" t="s">
        <v>753</v>
      </c>
      <c r="D2280" s="194" t="s">
        <v>753</v>
      </c>
      <c r="E2280" s="194" t="s">
        <v>745</v>
      </c>
      <c r="F2280" s="195">
        <v>-1527.6959999999999</v>
      </c>
      <c r="G2280" s="194">
        <f>'Drop downs XTRA'!$F2280*2</f>
        <v>-3055.3919999999998</v>
      </c>
      <c r="H2280" s="196">
        <v>42673</v>
      </c>
    </row>
    <row r="2281" spans="1:8">
      <c r="A2281" s="82" t="s">
        <v>760</v>
      </c>
      <c r="B2281" s="197" t="s">
        <v>748</v>
      </c>
      <c r="C2281" s="197" t="s">
        <v>753</v>
      </c>
      <c r="D2281" s="197" t="s">
        <v>753</v>
      </c>
      <c r="E2281" s="197" t="s">
        <v>745</v>
      </c>
      <c r="F2281" s="199">
        <v>-10314.877320000003</v>
      </c>
      <c r="G2281" s="197">
        <f>'Drop downs XTRA'!$F2281*2</f>
        <v>-20629.754640000006</v>
      </c>
      <c r="H2281" s="200">
        <v>42638</v>
      </c>
    </row>
    <row r="2282" spans="1:8">
      <c r="A2282" s="83" t="s">
        <v>39</v>
      </c>
      <c r="B2282" s="194" t="s">
        <v>748</v>
      </c>
      <c r="C2282" s="194" t="s">
        <v>753</v>
      </c>
      <c r="D2282" s="194" t="s">
        <v>753</v>
      </c>
      <c r="E2282" s="194" t="s">
        <v>745</v>
      </c>
      <c r="F2282" s="195">
        <v>-3414.2220000000007</v>
      </c>
      <c r="G2282" s="194">
        <f>'Drop downs XTRA'!$F2282*2</f>
        <v>-6828.4440000000013</v>
      </c>
      <c r="H2282" s="196">
        <v>42226</v>
      </c>
    </row>
    <row r="2283" spans="1:8">
      <c r="A2283" s="82" t="s">
        <v>761</v>
      </c>
      <c r="B2283" s="197" t="s">
        <v>748</v>
      </c>
      <c r="C2283" s="197" t="s">
        <v>753</v>
      </c>
      <c r="D2283" s="197" t="s">
        <v>753</v>
      </c>
      <c r="E2283" s="197" t="s">
        <v>745</v>
      </c>
      <c r="F2283" s="199">
        <v>-1095.9839999999999</v>
      </c>
      <c r="G2283" s="197">
        <f>'Drop downs XTRA'!$F2283*2</f>
        <v>-2191.9679999999998</v>
      </c>
      <c r="H2283" s="200">
        <v>42220</v>
      </c>
    </row>
    <row r="2284" spans="1:8">
      <c r="A2284" s="83" t="s">
        <v>309</v>
      </c>
      <c r="B2284" s="194" t="s">
        <v>748</v>
      </c>
      <c r="C2284" s="194" t="s">
        <v>753</v>
      </c>
      <c r="D2284" s="194" t="s">
        <v>753</v>
      </c>
      <c r="E2284" s="194" t="s">
        <v>745</v>
      </c>
      <c r="F2284" s="195">
        <v>-1637.0827200000001</v>
      </c>
      <c r="G2284" s="194">
        <f>'Drop downs XTRA'!$F2284*2</f>
        <v>-3274.1654400000002</v>
      </c>
      <c r="H2284" s="196">
        <v>42084</v>
      </c>
    </row>
    <row r="2285" spans="1:8">
      <c r="A2285" s="82" t="s">
        <v>601</v>
      </c>
      <c r="B2285" s="197" t="s">
        <v>748</v>
      </c>
      <c r="C2285" s="197" t="s">
        <v>753</v>
      </c>
      <c r="D2285" s="197" t="s">
        <v>753</v>
      </c>
      <c r="E2285" s="197" t="s">
        <v>745</v>
      </c>
      <c r="F2285" s="199">
        <v>-913.43700000000001</v>
      </c>
      <c r="G2285" s="197">
        <f>'Drop downs XTRA'!$F2285*2</f>
        <v>-1826.874</v>
      </c>
      <c r="H2285" s="200">
        <v>42628</v>
      </c>
    </row>
    <row r="2286" spans="1:8">
      <c r="A2286" s="83" t="s">
        <v>762</v>
      </c>
      <c r="B2286" s="194" t="s">
        <v>748</v>
      </c>
      <c r="C2286" s="194" t="s">
        <v>753</v>
      </c>
      <c r="D2286" s="194" t="s">
        <v>753</v>
      </c>
      <c r="E2286" s="194" t="s">
        <v>745</v>
      </c>
      <c r="F2286" s="195">
        <v>-924.67200000000003</v>
      </c>
      <c r="G2286" s="194">
        <f>'Drop downs XTRA'!$F2286*2</f>
        <v>-1849.3440000000001</v>
      </c>
      <c r="H2286" s="196">
        <v>42342</v>
      </c>
    </row>
    <row r="2287" spans="1:8">
      <c r="A2287" s="82" t="s">
        <v>763</v>
      </c>
      <c r="B2287" s="197" t="s">
        <v>748</v>
      </c>
      <c r="C2287" s="197" t="s">
        <v>753</v>
      </c>
      <c r="D2287" s="197" t="s">
        <v>753</v>
      </c>
      <c r="E2287" s="197" t="s">
        <v>745</v>
      </c>
      <c r="F2287" s="199">
        <v>-2199.8822400000004</v>
      </c>
      <c r="G2287" s="197">
        <f>'Drop downs XTRA'!$F2287*2</f>
        <v>-4399.7644800000007</v>
      </c>
      <c r="H2287" s="200">
        <v>42601</v>
      </c>
    </row>
    <row r="2288" spans="1:8">
      <c r="A2288" s="83" t="s">
        <v>764</v>
      </c>
      <c r="B2288" s="194" t="s">
        <v>748</v>
      </c>
      <c r="C2288" s="194" t="s">
        <v>753</v>
      </c>
      <c r="D2288" s="194" t="s">
        <v>753</v>
      </c>
      <c r="E2288" s="194" t="s">
        <v>745</v>
      </c>
      <c r="F2288" s="195">
        <v>-1148.7469230720001</v>
      </c>
      <c r="G2288" s="194">
        <f>'Drop downs XTRA'!$F2288*2</f>
        <v>-2297.4938461440001</v>
      </c>
      <c r="H2288" s="196">
        <v>42285</v>
      </c>
    </row>
    <row r="2289" spans="1:8">
      <c r="A2289" s="82" t="s">
        <v>533</v>
      </c>
      <c r="B2289" s="197" t="s">
        <v>748</v>
      </c>
      <c r="C2289" s="197" t="s">
        <v>753</v>
      </c>
      <c r="D2289" s="197" t="s">
        <v>753</v>
      </c>
      <c r="E2289" s="197" t="s">
        <v>745</v>
      </c>
      <c r="F2289" s="199">
        <v>-2188.62</v>
      </c>
      <c r="G2289" s="197">
        <f>'Drop downs XTRA'!$F2289*2</f>
        <v>-4377.24</v>
      </c>
      <c r="H2289" s="200">
        <v>42958</v>
      </c>
    </row>
    <row r="2290" spans="1:8">
      <c r="A2290" s="83" t="s">
        <v>760</v>
      </c>
      <c r="B2290" s="194" t="s">
        <v>744</v>
      </c>
      <c r="C2290" s="194" t="s">
        <v>753</v>
      </c>
      <c r="D2290" s="194" t="s">
        <v>753</v>
      </c>
      <c r="E2290" s="194" t="s">
        <v>745</v>
      </c>
      <c r="F2290" s="195">
        <v>-6513.9106725000011</v>
      </c>
      <c r="G2290" s="194">
        <f>'Drop downs XTRA'!$F2290*2</f>
        <v>-13027.821345000002</v>
      </c>
      <c r="H2290" s="196">
        <v>42635</v>
      </c>
    </row>
    <row r="2291" spans="1:8">
      <c r="A2291" s="82" t="s">
        <v>39</v>
      </c>
      <c r="B2291" s="197" t="s">
        <v>744</v>
      </c>
      <c r="C2291" s="197" t="s">
        <v>753</v>
      </c>
      <c r="D2291" s="197" t="s">
        <v>753</v>
      </c>
      <c r="E2291" s="197" t="s">
        <v>745</v>
      </c>
      <c r="F2291" s="199">
        <v>-2194.8570000000004</v>
      </c>
      <c r="G2291" s="197">
        <f>'Drop downs XTRA'!$F2291*2</f>
        <v>-4389.7140000000009</v>
      </c>
      <c r="H2291" s="200">
        <v>42817</v>
      </c>
    </row>
    <row r="2292" spans="1:8">
      <c r="A2292" s="83" t="s">
        <v>761</v>
      </c>
      <c r="B2292" s="194" t="s">
        <v>744</v>
      </c>
      <c r="C2292" s="194" t="s">
        <v>753</v>
      </c>
      <c r="D2292" s="194" t="s">
        <v>753</v>
      </c>
      <c r="E2292" s="194" t="s">
        <v>745</v>
      </c>
      <c r="F2292" s="195">
        <v>-1338.12</v>
      </c>
      <c r="G2292" s="194">
        <f>'Drop downs XTRA'!$F2292*2</f>
        <v>-2676.24</v>
      </c>
      <c r="H2292" s="196">
        <v>42896</v>
      </c>
    </row>
    <row r="2293" spans="1:8">
      <c r="A2293" s="82" t="s">
        <v>309</v>
      </c>
      <c r="B2293" s="197" t="s">
        <v>744</v>
      </c>
      <c r="C2293" s="197" t="s">
        <v>753</v>
      </c>
      <c r="D2293" s="197" t="s">
        <v>753</v>
      </c>
      <c r="E2293" s="197" t="s">
        <v>745</v>
      </c>
      <c r="F2293" s="199">
        <v>-1561.5250559999997</v>
      </c>
      <c r="G2293" s="197">
        <f>'Drop downs XTRA'!$F2293*2</f>
        <v>-3123.0501119999994</v>
      </c>
      <c r="H2293" s="200">
        <v>42059</v>
      </c>
    </row>
    <row r="2294" spans="1:8">
      <c r="A2294" s="83" t="s">
        <v>601</v>
      </c>
      <c r="B2294" s="194" t="s">
        <v>744</v>
      </c>
      <c r="C2294" s="194" t="s">
        <v>753</v>
      </c>
      <c r="D2294" s="194" t="s">
        <v>753</v>
      </c>
      <c r="E2294" s="194" t="s">
        <v>745</v>
      </c>
      <c r="F2294" s="195">
        <v>-1463.4067500000001</v>
      </c>
      <c r="G2294" s="194">
        <f>'Drop downs XTRA'!$F2294*2</f>
        <v>-2926.8135000000002</v>
      </c>
      <c r="H2294" s="196">
        <v>42788</v>
      </c>
    </row>
    <row r="2295" spans="1:8">
      <c r="A2295" s="82" t="s">
        <v>762</v>
      </c>
      <c r="B2295" s="197" t="s">
        <v>744</v>
      </c>
      <c r="C2295" s="197" t="s">
        <v>753</v>
      </c>
      <c r="D2295" s="197" t="s">
        <v>753</v>
      </c>
      <c r="E2295" s="197" t="s">
        <v>745</v>
      </c>
      <c r="F2295" s="199">
        <v>-1436.5440000000001</v>
      </c>
      <c r="G2295" s="197">
        <f>'Drop downs XTRA'!$F2295*2</f>
        <v>-2873.0880000000002</v>
      </c>
      <c r="H2295" s="200">
        <v>42197</v>
      </c>
    </row>
    <row r="2296" spans="1:8">
      <c r="A2296" s="83" t="s">
        <v>763</v>
      </c>
      <c r="B2296" s="194" t="s">
        <v>744</v>
      </c>
      <c r="C2296" s="194" t="s">
        <v>753</v>
      </c>
      <c r="D2296" s="194" t="s">
        <v>753</v>
      </c>
      <c r="E2296" s="194" t="s">
        <v>745</v>
      </c>
      <c r="F2296" s="195">
        <v>-1708.8132599999999</v>
      </c>
      <c r="G2296" s="194">
        <f>'Drop downs XTRA'!$F2296*2</f>
        <v>-3417.6265199999998</v>
      </c>
      <c r="H2296" s="196">
        <v>42724</v>
      </c>
    </row>
    <row r="2297" spans="1:8">
      <c r="A2297" s="82" t="s">
        <v>764</v>
      </c>
      <c r="B2297" s="197" t="s">
        <v>744</v>
      </c>
      <c r="C2297" s="197" t="s">
        <v>753</v>
      </c>
      <c r="D2297" s="197" t="s">
        <v>753</v>
      </c>
      <c r="E2297" s="197" t="s">
        <v>745</v>
      </c>
      <c r="F2297" s="199">
        <v>-1276.6933383119999</v>
      </c>
      <c r="G2297" s="197">
        <f>'Drop downs XTRA'!$F2297*2</f>
        <v>-2553.3866766239998</v>
      </c>
      <c r="H2297" s="200">
        <v>42094</v>
      </c>
    </row>
    <row r="2298" spans="1:8">
      <c r="A2298" s="83" t="s">
        <v>533</v>
      </c>
      <c r="B2298" s="194" t="s">
        <v>744</v>
      </c>
      <c r="C2298" s="194" t="s">
        <v>753</v>
      </c>
      <c r="D2298" s="194" t="s">
        <v>753</v>
      </c>
      <c r="E2298" s="194" t="s">
        <v>745</v>
      </c>
      <c r="F2298" s="195">
        <v>-1438.2359999999999</v>
      </c>
      <c r="G2298" s="194">
        <f>'Drop downs XTRA'!$F2298*2</f>
        <v>-2876.4719999999998</v>
      </c>
      <c r="H2298" s="196">
        <v>42047</v>
      </c>
    </row>
    <row r="2299" spans="1:8">
      <c r="A2299" s="82" t="s">
        <v>729</v>
      </c>
      <c r="B2299" s="197" t="s">
        <v>730</v>
      </c>
      <c r="C2299" s="197" t="s">
        <v>731</v>
      </c>
      <c r="D2299" s="197" t="s">
        <v>755</v>
      </c>
      <c r="E2299" s="197" t="s">
        <v>28</v>
      </c>
      <c r="F2299" s="199">
        <v>27288.359351426239</v>
      </c>
      <c r="G2299" s="197">
        <f>'Drop downs XTRA'!$F2299*2</f>
        <v>54576.718702852479</v>
      </c>
      <c r="H2299" s="200">
        <v>42939</v>
      </c>
    </row>
    <row r="2300" spans="1:8">
      <c r="A2300" s="83" t="s">
        <v>735</v>
      </c>
      <c r="B2300" s="194" t="s">
        <v>730</v>
      </c>
      <c r="C2300" s="194" t="s">
        <v>504</v>
      </c>
      <c r="D2300" s="194" t="s">
        <v>754</v>
      </c>
      <c r="E2300" s="194" t="s">
        <v>28</v>
      </c>
      <c r="F2300" s="195">
        <v>3280.6029441312003</v>
      </c>
      <c r="G2300" s="194">
        <f>'Drop downs XTRA'!$F2300*2</f>
        <v>6561.2058882624005</v>
      </c>
      <c r="H2300" s="196">
        <v>42422</v>
      </c>
    </row>
    <row r="2301" spans="1:8">
      <c r="A2301" s="82" t="s">
        <v>741</v>
      </c>
      <c r="B2301" s="197" t="s">
        <v>730</v>
      </c>
      <c r="C2301" s="197" t="s">
        <v>504</v>
      </c>
      <c r="D2301" s="197" t="s">
        <v>754</v>
      </c>
      <c r="E2301" s="197" t="s">
        <v>28</v>
      </c>
      <c r="F2301" s="199">
        <v>7332.7568095272945</v>
      </c>
      <c r="G2301" s="197">
        <f>'Drop downs XTRA'!$F2301*2</f>
        <v>14665.513619054589</v>
      </c>
      <c r="H2301" s="200">
        <v>42634</v>
      </c>
    </row>
    <row r="2302" spans="1:8">
      <c r="A2302" s="83" t="s">
        <v>746</v>
      </c>
      <c r="B2302" s="194" t="s">
        <v>730</v>
      </c>
      <c r="C2302" s="194" t="s">
        <v>734</v>
      </c>
      <c r="D2302" s="194" t="s">
        <v>494</v>
      </c>
      <c r="E2302" s="194" t="s">
        <v>28</v>
      </c>
      <c r="F2302" s="195">
        <v>12798.184437514768</v>
      </c>
      <c r="G2302" s="194">
        <f>'Drop downs XTRA'!$F2302*2</f>
        <v>25596.368875029537</v>
      </c>
      <c r="H2302" s="196">
        <v>42971</v>
      </c>
    </row>
    <row r="2303" spans="1:8">
      <c r="A2303" s="82" t="s">
        <v>729</v>
      </c>
      <c r="B2303" s="197" t="s">
        <v>738</v>
      </c>
      <c r="C2303" s="197" t="s">
        <v>731</v>
      </c>
      <c r="D2303" s="197" t="s">
        <v>754</v>
      </c>
      <c r="E2303" s="197" t="s">
        <v>28</v>
      </c>
      <c r="F2303" s="199">
        <v>20892.058754489994</v>
      </c>
      <c r="G2303" s="197">
        <f>'Drop downs XTRA'!$F2303*2</f>
        <v>41784.117508979987</v>
      </c>
      <c r="H2303" s="200">
        <v>42668</v>
      </c>
    </row>
    <row r="2304" spans="1:8">
      <c r="A2304" s="83" t="s">
        <v>735</v>
      </c>
      <c r="B2304" s="194" t="s">
        <v>738</v>
      </c>
      <c r="C2304" s="194" t="s">
        <v>731</v>
      </c>
      <c r="D2304" s="194" t="s">
        <v>755</v>
      </c>
      <c r="E2304" s="194" t="s">
        <v>28</v>
      </c>
      <c r="F2304" s="195">
        <v>4467.6696289352394</v>
      </c>
      <c r="G2304" s="194">
        <f>'Drop downs XTRA'!$F2304*2</f>
        <v>8935.3392578704788</v>
      </c>
      <c r="H2304" s="196">
        <v>42751</v>
      </c>
    </row>
    <row r="2305" spans="1:8">
      <c r="A2305" s="82" t="s">
        <v>741</v>
      </c>
      <c r="B2305" s="197" t="s">
        <v>738</v>
      </c>
      <c r="C2305" s="197" t="s">
        <v>734</v>
      </c>
      <c r="D2305" s="197" t="s">
        <v>491</v>
      </c>
      <c r="E2305" s="197" t="s">
        <v>28</v>
      </c>
      <c r="F2305" s="199">
        <v>8361.9768469248011</v>
      </c>
      <c r="G2305" s="197">
        <f>'Drop downs XTRA'!$F2305*2</f>
        <v>16723.953693849602</v>
      </c>
      <c r="H2305" s="200">
        <v>42057</v>
      </c>
    </row>
    <row r="2306" spans="1:8">
      <c r="A2306" s="83" t="s">
        <v>746</v>
      </c>
      <c r="B2306" s="194" t="s">
        <v>738</v>
      </c>
      <c r="C2306" s="194" t="s">
        <v>734</v>
      </c>
      <c r="D2306" s="194" t="s">
        <v>751</v>
      </c>
      <c r="E2306" s="194" t="s">
        <v>28</v>
      </c>
      <c r="F2306" s="195">
        <v>12086.478690393786</v>
      </c>
      <c r="G2306" s="194">
        <f>'Drop downs XTRA'!$F2306*2</f>
        <v>24172.957380787571</v>
      </c>
      <c r="H2306" s="196">
        <v>42674</v>
      </c>
    </row>
    <row r="2307" spans="1:8">
      <c r="A2307" s="82" t="s">
        <v>729</v>
      </c>
      <c r="B2307" s="197" t="s">
        <v>744</v>
      </c>
      <c r="C2307" s="197" t="s">
        <v>504</v>
      </c>
      <c r="D2307" s="197" t="s">
        <v>755</v>
      </c>
      <c r="E2307" s="197" t="s">
        <v>28</v>
      </c>
      <c r="F2307" s="199">
        <v>20586.093465608992</v>
      </c>
      <c r="G2307" s="197">
        <f>'Drop downs XTRA'!$F2307*2</f>
        <v>41172.186931217984</v>
      </c>
      <c r="H2307" s="200">
        <v>42252</v>
      </c>
    </row>
    <row r="2308" spans="1:8">
      <c r="A2308" s="83" t="s">
        <v>735</v>
      </c>
      <c r="B2308" s="194" t="s">
        <v>744</v>
      </c>
      <c r="C2308" s="194" t="s">
        <v>504</v>
      </c>
      <c r="D2308" s="194" t="s">
        <v>751</v>
      </c>
      <c r="E2308" s="194" t="s">
        <v>28</v>
      </c>
      <c r="F2308" s="195">
        <v>5392.5933220064098</v>
      </c>
      <c r="G2308" s="194">
        <f>'Drop downs XTRA'!$F2308*2</f>
        <v>10785.18664401282</v>
      </c>
      <c r="H2308" s="196">
        <v>42848</v>
      </c>
    </row>
    <row r="2309" spans="1:8">
      <c r="A2309" s="82" t="s">
        <v>741</v>
      </c>
      <c r="B2309" s="197" t="s">
        <v>744</v>
      </c>
      <c r="C2309" s="197" t="s">
        <v>734</v>
      </c>
      <c r="D2309" s="197" t="s">
        <v>491</v>
      </c>
      <c r="E2309" s="197" t="s">
        <v>28</v>
      </c>
      <c r="F2309" s="199">
        <v>8227.8943910442704</v>
      </c>
      <c r="G2309" s="197">
        <f>'Drop downs XTRA'!$F2309*2</f>
        <v>16455.788782088541</v>
      </c>
      <c r="H2309" s="200">
        <v>42621</v>
      </c>
    </row>
    <row r="2310" spans="1:8">
      <c r="A2310" s="83" t="s">
        <v>746</v>
      </c>
      <c r="B2310" s="194" t="s">
        <v>744</v>
      </c>
      <c r="C2310" s="194" t="s">
        <v>743</v>
      </c>
      <c r="D2310" s="194" t="s">
        <v>752</v>
      </c>
      <c r="E2310" s="194" t="s">
        <v>28</v>
      </c>
      <c r="F2310" s="195">
        <v>11336.843221335546</v>
      </c>
      <c r="G2310" s="194">
        <f>'Drop downs XTRA'!$F2310*2</f>
        <v>22673.686442671093</v>
      </c>
      <c r="H2310" s="196">
        <v>42519</v>
      </c>
    </row>
    <row r="2311" spans="1:8">
      <c r="A2311" s="82" t="s">
        <v>729</v>
      </c>
      <c r="B2311" s="197" t="s">
        <v>748</v>
      </c>
      <c r="C2311" s="197" t="s">
        <v>502</v>
      </c>
      <c r="D2311" s="197" t="s">
        <v>754</v>
      </c>
      <c r="E2311" s="197" t="s">
        <v>28</v>
      </c>
      <c r="F2311" s="199">
        <v>11146.356306508493</v>
      </c>
      <c r="G2311" s="197">
        <f>'Drop downs XTRA'!$F2311*2</f>
        <v>22292.712613016985</v>
      </c>
      <c r="H2311" s="200">
        <v>42002</v>
      </c>
    </row>
    <row r="2312" spans="1:8">
      <c r="A2312" s="83" t="s">
        <v>735</v>
      </c>
      <c r="B2312" s="194" t="s">
        <v>748</v>
      </c>
      <c r="C2312" s="194" t="s">
        <v>734</v>
      </c>
      <c r="D2312" s="194" t="s">
        <v>752</v>
      </c>
      <c r="E2312" s="194" t="s">
        <v>28</v>
      </c>
      <c r="F2312" s="195">
        <v>6205.9558140134113</v>
      </c>
      <c r="G2312" s="194">
        <f>'Drop downs XTRA'!$F2312*2</f>
        <v>12411.911628026823</v>
      </c>
      <c r="H2312" s="196">
        <v>42281</v>
      </c>
    </row>
    <row r="2313" spans="1:8">
      <c r="A2313" s="82" t="s">
        <v>741</v>
      </c>
      <c r="B2313" s="197" t="s">
        <v>748</v>
      </c>
      <c r="C2313" s="197" t="s">
        <v>731</v>
      </c>
      <c r="D2313" s="197" t="s">
        <v>752</v>
      </c>
      <c r="E2313" s="197" t="s">
        <v>28</v>
      </c>
      <c r="F2313" s="199">
        <v>6504.8649116774386</v>
      </c>
      <c r="G2313" s="197">
        <f>'Drop downs XTRA'!$F2313*2</f>
        <v>13009.729823354877</v>
      </c>
      <c r="H2313" s="200">
        <v>42452</v>
      </c>
    </row>
    <row r="2314" spans="1:8">
      <c r="A2314" s="83" t="s">
        <v>746</v>
      </c>
      <c r="B2314" s="194" t="s">
        <v>748</v>
      </c>
      <c r="C2314" s="194" t="s">
        <v>743</v>
      </c>
      <c r="D2314" s="194" t="s">
        <v>752</v>
      </c>
      <c r="E2314" s="194" t="s">
        <v>28</v>
      </c>
      <c r="F2314" s="195">
        <v>21596.936238306171</v>
      </c>
      <c r="G2314" s="194">
        <f>'Drop downs XTRA'!$F2314*2</f>
        <v>43193.872476612341</v>
      </c>
      <c r="H2314" s="196">
        <v>42495</v>
      </c>
    </row>
    <row r="2315" spans="1:8">
      <c r="A2315" s="82" t="s">
        <v>729</v>
      </c>
      <c r="B2315" s="197" t="s">
        <v>738</v>
      </c>
      <c r="C2315" s="197" t="s">
        <v>750</v>
      </c>
      <c r="D2315" s="197" t="s">
        <v>752</v>
      </c>
      <c r="E2315" s="197" t="s">
        <v>28</v>
      </c>
      <c r="F2315" s="199">
        <v>27028.470214745998</v>
      </c>
      <c r="G2315" s="197">
        <f>'Drop downs XTRA'!$F2315*2</f>
        <v>54056.940429491995</v>
      </c>
      <c r="H2315" s="200">
        <v>42131</v>
      </c>
    </row>
    <row r="2316" spans="1:8">
      <c r="A2316" s="83" t="s">
        <v>735</v>
      </c>
      <c r="B2316" s="194" t="s">
        <v>738</v>
      </c>
      <c r="C2316" s="194" t="s">
        <v>504</v>
      </c>
      <c r="D2316" s="194" t="s">
        <v>752</v>
      </c>
      <c r="E2316" s="194" t="s">
        <v>28</v>
      </c>
      <c r="F2316" s="195">
        <v>4793.4162862279181</v>
      </c>
      <c r="G2316" s="194">
        <f>'Drop downs XTRA'!$F2316*2</f>
        <v>9586.8325724558363</v>
      </c>
      <c r="H2316" s="196">
        <v>42285</v>
      </c>
    </row>
    <row r="2317" spans="1:8">
      <c r="A2317" s="82" t="s">
        <v>741</v>
      </c>
      <c r="B2317" s="197" t="s">
        <v>738</v>
      </c>
      <c r="C2317" s="197" t="s">
        <v>743</v>
      </c>
      <c r="D2317" s="197" t="s">
        <v>751</v>
      </c>
      <c r="E2317" s="197" t="s">
        <v>28</v>
      </c>
      <c r="F2317" s="199">
        <v>9553.3857794949126</v>
      </c>
      <c r="G2317" s="197">
        <f>'Drop downs XTRA'!$F2317*2</f>
        <v>19106.771558989825</v>
      </c>
      <c r="H2317" s="200">
        <v>42106</v>
      </c>
    </row>
    <row r="2318" spans="1:8">
      <c r="A2318" s="83" t="s">
        <v>746</v>
      </c>
      <c r="B2318" s="194" t="s">
        <v>738</v>
      </c>
      <c r="C2318" s="194" t="s">
        <v>743</v>
      </c>
      <c r="D2318" s="194" t="s">
        <v>755</v>
      </c>
      <c r="E2318" s="194" t="s">
        <v>28</v>
      </c>
      <c r="F2318" s="195">
        <v>12093.779860506284</v>
      </c>
      <c r="G2318" s="194">
        <f>'Drop downs XTRA'!$F2318*2</f>
        <v>24187.559721012567</v>
      </c>
      <c r="H2318" s="196">
        <v>42232</v>
      </c>
    </row>
    <row r="2319" spans="1:8">
      <c r="A2319" s="82" t="s">
        <v>756</v>
      </c>
      <c r="B2319" s="197" t="s">
        <v>730</v>
      </c>
      <c r="C2319" s="197" t="s">
        <v>504</v>
      </c>
      <c r="D2319" s="197" t="s">
        <v>491</v>
      </c>
      <c r="E2319" s="197" t="s">
        <v>740</v>
      </c>
      <c r="F2319" s="199">
        <v>-8907.4513285839912</v>
      </c>
      <c r="G2319" s="197">
        <f>'Drop downs XTRA'!$F2319*2</f>
        <v>-17814.902657167982</v>
      </c>
      <c r="H2319" s="200">
        <v>42985</v>
      </c>
    </row>
    <row r="2320" spans="1:8">
      <c r="A2320" s="83" t="s">
        <v>757</v>
      </c>
      <c r="B2320" s="194" t="s">
        <v>730</v>
      </c>
      <c r="C2320" s="194" t="s">
        <v>734</v>
      </c>
      <c r="D2320" s="194" t="s">
        <v>491</v>
      </c>
      <c r="E2320" s="194" t="s">
        <v>740</v>
      </c>
      <c r="F2320" s="195">
        <v>-2636.2012892962503</v>
      </c>
      <c r="G2320" s="194">
        <f>'Drop downs XTRA'!$F2320*2</f>
        <v>-5272.4025785925005</v>
      </c>
      <c r="H2320" s="196">
        <v>42671</v>
      </c>
    </row>
    <row r="2321" spans="1:8">
      <c r="A2321" s="82" t="s">
        <v>758</v>
      </c>
      <c r="B2321" s="197" t="s">
        <v>730</v>
      </c>
      <c r="C2321" s="197" t="s">
        <v>750</v>
      </c>
      <c r="D2321" s="197" t="s">
        <v>491</v>
      </c>
      <c r="E2321" s="197" t="s">
        <v>740</v>
      </c>
      <c r="F2321" s="199">
        <v>-3586.2928601702406</v>
      </c>
      <c r="G2321" s="197">
        <f>'Drop downs XTRA'!$F2321*2</f>
        <v>-7172.5857203404812</v>
      </c>
      <c r="H2321" s="200">
        <v>42342</v>
      </c>
    </row>
    <row r="2322" spans="1:8">
      <c r="A2322" s="83" t="s">
        <v>759</v>
      </c>
      <c r="B2322" s="194" t="s">
        <v>730</v>
      </c>
      <c r="C2322" s="194" t="s">
        <v>743</v>
      </c>
      <c r="D2322" s="194" t="s">
        <v>751</v>
      </c>
      <c r="E2322" s="194" t="s">
        <v>740</v>
      </c>
      <c r="F2322" s="195">
        <v>-3356.8826576181673</v>
      </c>
      <c r="G2322" s="194">
        <f>'Drop downs XTRA'!$F2322*2</f>
        <v>-6713.7653152363346</v>
      </c>
      <c r="H2322" s="196">
        <v>42269</v>
      </c>
    </row>
    <row r="2323" spans="1:8">
      <c r="A2323" s="82" t="s">
        <v>756</v>
      </c>
      <c r="B2323" s="197" t="s">
        <v>738</v>
      </c>
      <c r="C2323" s="197" t="s">
        <v>743</v>
      </c>
      <c r="D2323" s="197" t="s">
        <v>751</v>
      </c>
      <c r="E2323" s="197" t="s">
        <v>740</v>
      </c>
      <c r="F2323" s="199">
        <v>-8779.9971135764172</v>
      </c>
      <c r="G2323" s="197">
        <f>'Drop downs XTRA'!$F2323*2</f>
        <v>-17559.994227152834</v>
      </c>
      <c r="H2323" s="200">
        <v>42142</v>
      </c>
    </row>
    <row r="2324" spans="1:8">
      <c r="A2324" s="83" t="s">
        <v>757</v>
      </c>
      <c r="B2324" s="194" t="s">
        <v>738</v>
      </c>
      <c r="C2324" s="194" t="s">
        <v>750</v>
      </c>
      <c r="D2324" s="194" t="s">
        <v>755</v>
      </c>
      <c r="E2324" s="194" t="s">
        <v>740</v>
      </c>
      <c r="F2324" s="195">
        <v>-3117.31796502</v>
      </c>
      <c r="G2324" s="194">
        <f>'Drop downs XTRA'!$F2324*2</f>
        <v>-6234.6359300399999</v>
      </c>
      <c r="H2324" s="196">
        <v>42109</v>
      </c>
    </row>
    <row r="2325" spans="1:8">
      <c r="A2325" s="82" t="s">
        <v>758</v>
      </c>
      <c r="B2325" s="197" t="s">
        <v>738</v>
      </c>
      <c r="C2325" s="197" t="s">
        <v>731</v>
      </c>
      <c r="D2325" s="197" t="s">
        <v>494</v>
      </c>
      <c r="E2325" s="197" t="s">
        <v>740</v>
      </c>
      <c r="F2325" s="199">
        <v>-4052.9169217152007</v>
      </c>
      <c r="G2325" s="197">
        <f>'Drop downs XTRA'!$F2325*2</f>
        <v>-8105.8338434304014</v>
      </c>
      <c r="H2325" s="200">
        <v>42572</v>
      </c>
    </row>
    <row r="2326" spans="1:8">
      <c r="A2326" s="83" t="s">
        <v>759</v>
      </c>
      <c r="B2326" s="194" t="s">
        <v>738</v>
      </c>
      <c r="C2326" s="194" t="s">
        <v>743</v>
      </c>
      <c r="D2326" s="194" t="s">
        <v>751</v>
      </c>
      <c r="E2326" s="194" t="s">
        <v>740</v>
      </c>
      <c r="F2326" s="195">
        <v>-3678.2058849802656</v>
      </c>
      <c r="G2326" s="194">
        <f>'Drop downs XTRA'!$F2326*2</f>
        <v>-7356.4117699605313</v>
      </c>
      <c r="H2326" s="196">
        <v>42178</v>
      </c>
    </row>
    <row r="2327" spans="1:8">
      <c r="A2327" s="82" t="s">
        <v>756</v>
      </c>
      <c r="B2327" s="197" t="s">
        <v>748</v>
      </c>
      <c r="C2327" s="197" t="s">
        <v>743</v>
      </c>
      <c r="D2327" s="197" t="s">
        <v>754</v>
      </c>
      <c r="E2327" s="197" t="s">
        <v>740</v>
      </c>
      <c r="F2327" s="199">
        <v>-9371.3958828846753</v>
      </c>
      <c r="G2327" s="197">
        <f>'Drop downs XTRA'!$F2327*2</f>
        <v>-18742.791765769351</v>
      </c>
      <c r="H2327" s="200">
        <v>42149</v>
      </c>
    </row>
    <row r="2328" spans="1:8">
      <c r="A2328" s="83" t="s">
        <v>757</v>
      </c>
      <c r="B2328" s="194" t="s">
        <v>748</v>
      </c>
      <c r="C2328" s="194" t="s">
        <v>734</v>
      </c>
      <c r="D2328" s="194" t="s">
        <v>752</v>
      </c>
      <c r="E2328" s="194" t="s">
        <v>740</v>
      </c>
      <c r="F2328" s="195">
        <v>-2964.1302893531247</v>
      </c>
      <c r="G2328" s="194">
        <f>'Drop downs XTRA'!$F2328*2</f>
        <v>-5928.2605787062494</v>
      </c>
      <c r="H2328" s="196">
        <v>42597</v>
      </c>
    </row>
    <row r="2329" spans="1:8">
      <c r="A2329" s="82" t="s">
        <v>758</v>
      </c>
      <c r="B2329" s="197" t="s">
        <v>748</v>
      </c>
      <c r="C2329" s="197" t="s">
        <v>504</v>
      </c>
      <c r="D2329" s="197" t="s">
        <v>494</v>
      </c>
      <c r="E2329" s="197" t="s">
        <v>740</v>
      </c>
      <c r="F2329" s="199">
        <v>-4341.7410839285776</v>
      </c>
      <c r="G2329" s="197">
        <f>'Drop downs XTRA'!$F2329*2</f>
        <v>-8683.4821678571552</v>
      </c>
      <c r="H2329" s="200">
        <v>42536</v>
      </c>
    </row>
    <row r="2330" spans="1:8">
      <c r="A2330" s="83" t="s">
        <v>759</v>
      </c>
      <c r="B2330" s="194" t="s">
        <v>748</v>
      </c>
      <c r="C2330" s="194" t="s">
        <v>731</v>
      </c>
      <c r="D2330" s="194" t="s">
        <v>754</v>
      </c>
      <c r="E2330" s="194" t="s">
        <v>740</v>
      </c>
      <c r="F2330" s="195">
        <v>-2317.3535757238287</v>
      </c>
      <c r="G2330" s="194">
        <f>'Drop downs XTRA'!$F2330*2</f>
        <v>-4634.7071514476575</v>
      </c>
      <c r="H2330" s="196">
        <v>42072</v>
      </c>
    </row>
    <row r="2331" spans="1:8">
      <c r="A2331" s="82" t="s">
        <v>756</v>
      </c>
      <c r="B2331" s="197" t="s">
        <v>744</v>
      </c>
      <c r="C2331" s="197" t="s">
        <v>731</v>
      </c>
      <c r="D2331" s="197" t="s">
        <v>752</v>
      </c>
      <c r="E2331" s="197" t="s">
        <v>740</v>
      </c>
      <c r="F2331" s="199">
        <v>-9136.2678453446406</v>
      </c>
      <c r="G2331" s="197">
        <f>'Drop downs XTRA'!$F2331*2</f>
        <v>-18272.535690689281</v>
      </c>
      <c r="H2331" s="200">
        <v>42150</v>
      </c>
    </row>
    <row r="2332" spans="1:8">
      <c r="A2332" s="83" t="s">
        <v>757</v>
      </c>
      <c r="B2332" s="194" t="s">
        <v>744</v>
      </c>
      <c r="C2332" s="194" t="s">
        <v>502</v>
      </c>
      <c r="D2332" s="194" t="s">
        <v>755</v>
      </c>
      <c r="E2332" s="194" t="s">
        <v>740</v>
      </c>
      <c r="F2332" s="195">
        <v>-3158.5159998000004</v>
      </c>
      <c r="G2332" s="194">
        <f>'Drop downs XTRA'!$F2332*2</f>
        <v>-6317.0319996000007</v>
      </c>
      <c r="H2332" s="196">
        <v>42045</v>
      </c>
    </row>
    <row r="2333" spans="1:8">
      <c r="A2333" s="82" t="s">
        <v>758</v>
      </c>
      <c r="B2333" s="197" t="s">
        <v>744</v>
      </c>
      <c r="C2333" s="197" t="s">
        <v>743</v>
      </c>
      <c r="D2333" s="197" t="s">
        <v>755</v>
      </c>
      <c r="E2333" s="197" t="s">
        <v>740</v>
      </c>
      <c r="F2333" s="199">
        <v>-4527.2086870993917</v>
      </c>
      <c r="G2333" s="197">
        <f>'Drop downs XTRA'!$F2333*2</f>
        <v>-9054.4173741987834</v>
      </c>
      <c r="H2333" s="200">
        <v>42338</v>
      </c>
    </row>
    <row r="2334" spans="1:8">
      <c r="A2334" s="83" t="s">
        <v>759</v>
      </c>
      <c r="B2334" s="194" t="s">
        <v>744</v>
      </c>
      <c r="C2334" s="194" t="s">
        <v>731</v>
      </c>
      <c r="D2334" s="194" t="s">
        <v>752</v>
      </c>
      <c r="E2334" s="194" t="s">
        <v>740</v>
      </c>
      <c r="F2334" s="195">
        <v>-2915.0666691497186</v>
      </c>
      <c r="G2334" s="194">
        <f>'Drop downs XTRA'!$F2334*2</f>
        <v>-5830.1333382994371</v>
      </c>
      <c r="H2334" s="196">
        <v>42881</v>
      </c>
    </row>
    <row r="2335" spans="1:8">
      <c r="A2335" s="82" t="s">
        <v>756</v>
      </c>
      <c r="B2335" s="197" t="s">
        <v>738</v>
      </c>
      <c r="C2335" s="197" t="s">
        <v>504</v>
      </c>
      <c r="D2335" s="197" t="s">
        <v>494</v>
      </c>
      <c r="E2335" s="197" t="s">
        <v>740</v>
      </c>
      <c r="F2335" s="199">
        <v>-8120.8956473349135</v>
      </c>
      <c r="G2335" s="197">
        <f>'Drop downs XTRA'!$F2335*2</f>
        <v>-16241.791294669827</v>
      </c>
      <c r="H2335" s="200">
        <v>42225</v>
      </c>
    </row>
    <row r="2336" spans="1:8">
      <c r="A2336" s="83" t="s">
        <v>757</v>
      </c>
      <c r="B2336" s="194" t="s">
        <v>738</v>
      </c>
      <c r="C2336" s="194" t="s">
        <v>502</v>
      </c>
      <c r="D2336" s="194" t="s">
        <v>491</v>
      </c>
      <c r="E2336" s="194" t="s">
        <v>740</v>
      </c>
      <c r="F2336" s="195">
        <v>-2219.8360599600001</v>
      </c>
      <c r="G2336" s="194">
        <f>'Drop downs XTRA'!$F2336*2</f>
        <v>-4439.6721199200001</v>
      </c>
      <c r="H2336" s="196">
        <v>42530</v>
      </c>
    </row>
    <row r="2337" spans="1:8">
      <c r="A2337" s="82" t="s">
        <v>758</v>
      </c>
      <c r="B2337" s="197" t="s">
        <v>738</v>
      </c>
      <c r="C2337" s="197" t="s">
        <v>743</v>
      </c>
      <c r="D2337" s="197" t="s">
        <v>754</v>
      </c>
      <c r="E2337" s="197" t="s">
        <v>740</v>
      </c>
      <c r="F2337" s="199">
        <v>-4803.4570924032005</v>
      </c>
      <c r="G2337" s="197">
        <f>'Drop downs XTRA'!$F2337*2</f>
        <v>-9606.914184806401</v>
      </c>
      <c r="H2337" s="200">
        <v>42995</v>
      </c>
    </row>
    <row r="2338" spans="1:8">
      <c r="A2338" s="83" t="s">
        <v>759</v>
      </c>
      <c r="B2338" s="194" t="s">
        <v>738</v>
      </c>
      <c r="C2338" s="194" t="s">
        <v>750</v>
      </c>
      <c r="D2338" s="194" t="s">
        <v>491</v>
      </c>
      <c r="E2338" s="194" t="s">
        <v>740</v>
      </c>
      <c r="F2338" s="195">
        <v>-4436.4335804212851</v>
      </c>
      <c r="G2338" s="194">
        <f>'Drop downs XTRA'!$F2338*2</f>
        <v>-8872.8671608425702</v>
      </c>
      <c r="H2338" s="196">
        <v>42699</v>
      </c>
    </row>
    <row r="2339" spans="1:8">
      <c r="A2339" s="82" t="s">
        <v>760</v>
      </c>
      <c r="B2339" s="197" t="s">
        <v>738</v>
      </c>
      <c r="C2339" s="197" t="s">
        <v>753</v>
      </c>
      <c r="D2339" s="197" t="s">
        <v>753</v>
      </c>
      <c r="E2339" s="197" t="s">
        <v>745</v>
      </c>
      <c r="F2339" s="199">
        <v>-6262.7591980800034</v>
      </c>
      <c r="G2339" s="197">
        <f>'Drop downs XTRA'!$F2339*2</f>
        <v>-12525.518396160007</v>
      </c>
      <c r="H2339" s="200">
        <v>42387</v>
      </c>
    </row>
    <row r="2340" spans="1:8">
      <c r="A2340" s="83" t="s">
        <v>39</v>
      </c>
      <c r="B2340" s="194" t="s">
        <v>738</v>
      </c>
      <c r="C2340" s="194" t="s">
        <v>753</v>
      </c>
      <c r="D2340" s="194" t="s">
        <v>753</v>
      </c>
      <c r="E2340" s="194" t="s">
        <v>745</v>
      </c>
      <c r="F2340" s="195">
        <v>-2419.8298425000003</v>
      </c>
      <c r="G2340" s="194">
        <f>'Drop downs XTRA'!$F2340*2</f>
        <v>-4839.6596850000005</v>
      </c>
      <c r="H2340" s="196">
        <v>42689</v>
      </c>
    </row>
    <row r="2341" spans="1:8">
      <c r="A2341" s="82" t="s">
        <v>761</v>
      </c>
      <c r="B2341" s="197" t="s">
        <v>738</v>
      </c>
      <c r="C2341" s="197" t="s">
        <v>753</v>
      </c>
      <c r="D2341" s="197" t="s">
        <v>753</v>
      </c>
      <c r="E2341" s="197" t="s">
        <v>745</v>
      </c>
      <c r="F2341" s="199">
        <v>-751.06483200000025</v>
      </c>
      <c r="G2341" s="197">
        <f>'Drop downs XTRA'!$F2341*2</f>
        <v>-1502.1296640000005</v>
      </c>
      <c r="H2341" s="200">
        <v>42372</v>
      </c>
    </row>
    <row r="2342" spans="1:8">
      <c r="A2342" s="83" t="s">
        <v>309</v>
      </c>
      <c r="B2342" s="194" t="s">
        <v>738</v>
      </c>
      <c r="C2342" s="194" t="s">
        <v>753</v>
      </c>
      <c r="D2342" s="194" t="s">
        <v>753</v>
      </c>
      <c r="E2342" s="194" t="s">
        <v>745</v>
      </c>
      <c r="F2342" s="195">
        <v>-1318.3321528107354</v>
      </c>
      <c r="G2342" s="194">
        <f>'Drop downs XTRA'!$F2342*2</f>
        <v>-2636.6643056214707</v>
      </c>
      <c r="H2342" s="196">
        <v>42522</v>
      </c>
    </row>
    <row r="2343" spans="1:8">
      <c r="A2343" s="82" t="s">
        <v>601</v>
      </c>
      <c r="B2343" s="197" t="s">
        <v>738</v>
      </c>
      <c r="C2343" s="197" t="s">
        <v>753</v>
      </c>
      <c r="D2343" s="197" t="s">
        <v>753</v>
      </c>
      <c r="E2343" s="197" t="s">
        <v>745</v>
      </c>
      <c r="F2343" s="199">
        <v>-710.47368000000006</v>
      </c>
      <c r="G2343" s="197">
        <f>'Drop downs XTRA'!$F2343*2</f>
        <v>-1420.9473600000001</v>
      </c>
      <c r="H2343" s="200">
        <v>42411</v>
      </c>
    </row>
    <row r="2344" spans="1:8">
      <c r="A2344" s="83" t="s">
        <v>762</v>
      </c>
      <c r="B2344" s="194" t="s">
        <v>738</v>
      </c>
      <c r="C2344" s="194" t="s">
        <v>753</v>
      </c>
      <c r="D2344" s="194" t="s">
        <v>753</v>
      </c>
      <c r="E2344" s="194" t="s">
        <v>745</v>
      </c>
      <c r="F2344" s="195">
        <v>-1447.8912</v>
      </c>
      <c r="G2344" s="194">
        <f>'Drop downs XTRA'!$F2344*2</f>
        <v>-2895.7824000000001</v>
      </c>
      <c r="H2344" s="196">
        <v>42695</v>
      </c>
    </row>
    <row r="2345" spans="1:8">
      <c r="A2345" s="82" t="s">
        <v>763</v>
      </c>
      <c r="B2345" s="197" t="s">
        <v>738</v>
      </c>
      <c r="C2345" s="197" t="s">
        <v>753</v>
      </c>
      <c r="D2345" s="197" t="s">
        <v>753</v>
      </c>
      <c r="E2345" s="197" t="s">
        <v>745</v>
      </c>
      <c r="F2345" s="199">
        <v>-1102.038082992</v>
      </c>
      <c r="G2345" s="197">
        <f>'Drop downs XTRA'!$F2345*2</f>
        <v>-2204.076165984</v>
      </c>
      <c r="H2345" s="200">
        <v>42047</v>
      </c>
    </row>
    <row r="2346" spans="1:8">
      <c r="A2346" s="83" t="s">
        <v>764</v>
      </c>
      <c r="B2346" s="194" t="s">
        <v>738</v>
      </c>
      <c r="C2346" s="194" t="s">
        <v>753</v>
      </c>
      <c r="D2346" s="194" t="s">
        <v>753</v>
      </c>
      <c r="E2346" s="194" t="s">
        <v>745</v>
      </c>
      <c r="F2346" s="195">
        <v>-1080.0718508123068</v>
      </c>
      <c r="G2346" s="194">
        <f>'Drop downs XTRA'!$F2346*2</f>
        <v>-2160.1437016246136</v>
      </c>
      <c r="H2346" s="196">
        <v>42047</v>
      </c>
    </row>
    <row r="2347" spans="1:8">
      <c r="A2347" s="82" t="s">
        <v>533</v>
      </c>
      <c r="B2347" s="197" t="s">
        <v>738</v>
      </c>
      <c r="C2347" s="197" t="s">
        <v>753</v>
      </c>
      <c r="D2347" s="197" t="s">
        <v>753</v>
      </c>
      <c r="E2347" s="197" t="s">
        <v>745</v>
      </c>
      <c r="F2347" s="199">
        <v>-1786.2474239999999</v>
      </c>
      <c r="G2347" s="197">
        <f>'Drop downs XTRA'!$F2347*2</f>
        <v>-3572.4948479999998</v>
      </c>
      <c r="H2347" s="200">
        <v>42779</v>
      </c>
    </row>
    <row r="2348" spans="1:8">
      <c r="A2348" s="83" t="s">
        <v>760</v>
      </c>
      <c r="B2348" s="194" t="s">
        <v>730</v>
      </c>
      <c r="C2348" s="194" t="s">
        <v>753</v>
      </c>
      <c r="D2348" s="194" t="s">
        <v>753</v>
      </c>
      <c r="E2348" s="194" t="s">
        <v>745</v>
      </c>
      <c r="F2348" s="195">
        <v>-5233.7856186000026</v>
      </c>
      <c r="G2348" s="194">
        <f>'Drop downs XTRA'!$F2348*2</f>
        <v>-10467.571237200005</v>
      </c>
      <c r="H2348" s="196">
        <v>42201</v>
      </c>
    </row>
    <row r="2349" spans="1:8">
      <c r="A2349" s="82" t="s">
        <v>39</v>
      </c>
      <c r="B2349" s="197" t="s">
        <v>730</v>
      </c>
      <c r="C2349" s="197" t="s">
        <v>753</v>
      </c>
      <c r="D2349" s="197" t="s">
        <v>753</v>
      </c>
      <c r="E2349" s="197" t="s">
        <v>745</v>
      </c>
      <c r="F2349" s="199">
        <v>-2867.9464800000001</v>
      </c>
      <c r="G2349" s="197">
        <f>'Drop downs XTRA'!$F2349*2</f>
        <v>-5735.8929600000001</v>
      </c>
      <c r="H2349" s="200">
        <v>42739</v>
      </c>
    </row>
    <row r="2350" spans="1:8">
      <c r="A2350" s="83" t="s">
        <v>761</v>
      </c>
      <c r="B2350" s="194" t="s">
        <v>730</v>
      </c>
      <c r="C2350" s="194" t="s">
        <v>753</v>
      </c>
      <c r="D2350" s="194" t="s">
        <v>753</v>
      </c>
      <c r="E2350" s="194" t="s">
        <v>745</v>
      </c>
      <c r="F2350" s="195">
        <v>-565.52774399999998</v>
      </c>
      <c r="G2350" s="194">
        <f>'Drop downs XTRA'!$F2350*2</f>
        <v>-1131.055488</v>
      </c>
      <c r="H2350" s="196">
        <v>42964</v>
      </c>
    </row>
    <row r="2351" spans="1:8">
      <c r="A2351" s="82" t="s">
        <v>309</v>
      </c>
      <c r="B2351" s="197" t="s">
        <v>730</v>
      </c>
      <c r="C2351" s="197" t="s">
        <v>753</v>
      </c>
      <c r="D2351" s="197" t="s">
        <v>753</v>
      </c>
      <c r="E2351" s="197" t="s">
        <v>745</v>
      </c>
      <c r="F2351" s="199">
        <v>-1614.9198137355349</v>
      </c>
      <c r="G2351" s="197">
        <f>'Drop downs XTRA'!$F2351*2</f>
        <v>-3229.8396274710699</v>
      </c>
      <c r="H2351" s="200">
        <v>42913</v>
      </c>
    </row>
    <row r="2352" spans="1:8">
      <c r="A2352" s="83" t="s">
        <v>601</v>
      </c>
      <c r="B2352" s="194" t="s">
        <v>730</v>
      </c>
      <c r="C2352" s="194" t="s">
        <v>753</v>
      </c>
      <c r="D2352" s="194" t="s">
        <v>753</v>
      </c>
      <c r="E2352" s="194" t="s">
        <v>745</v>
      </c>
      <c r="F2352" s="195">
        <v>-848.80240200000037</v>
      </c>
      <c r="G2352" s="194">
        <f>'Drop downs XTRA'!$F2352*2</f>
        <v>-1697.6048040000007</v>
      </c>
      <c r="H2352" s="196">
        <v>42102</v>
      </c>
    </row>
    <row r="2353" spans="1:8">
      <c r="A2353" s="82" t="s">
        <v>762</v>
      </c>
      <c r="B2353" s="197" t="s">
        <v>730</v>
      </c>
      <c r="C2353" s="197" t="s">
        <v>753</v>
      </c>
      <c r="D2353" s="197" t="s">
        <v>753</v>
      </c>
      <c r="E2353" s="197" t="s">
        <v>745</v>
      </c>
      <c r="F2353" s="199">
        <v>-1091.1129600000002</v>
      </c>
      <c r="G2353" s="197">
        <f>'Drop downs XTRA'!$F2353*2</f>
        <v>-2182.2259200000003</v>
      </c>
      <c r="H2353" s="200">
        <v>42906</v>
      </c>
    </row>
    <row r="2354" spans="1:8">
      <c r="A2354" s="83" t="s">
        <v>763</v>
      </c>
      <c r="B2354" s="194" t="s">
        <v>730</v>
      </c>
      <c r="C2354" s="194" t="s">
        <v>753</v>
      </c>
      <c r="D2354" s="194" t="s">
        <v>753</v>
      </c>
      <c r="E2354" s="194" t="s">
        <v>745</v>
      </c>
      <c r="F2354" s="195">
        <v>-1247.33323008</v>
      </c>
      <c r="G2354" s="194">
        <f>'Drop downs XTRA'!$F2354*2</f>
        <v>-2494.66646016</v>
      </c>
      <c r="H2354" s="196">
        <v>42073</v>
      </c>
    </row>
    <row r="2355" spans="1:8">
      <c r="A2355" s="82" t="s">
        <v>764</v>
      </c>
      <c r="B2355" s="197" t="s">
        <v>730</v>
      </c>
      <c r="C2355" s="197" t="s">
        <v>753</v>
      </c>
      <c r="D2355" s="197" t="s">
        <v>753</v>
      </c>
      <c r="E2355" s="197" t="s">
        <v>745</v>
      </c>
      <c r="F2355" s="199">
        <v>-2044.5713948254236</v>
      </c>
      <c r="G2355" s="197">
        <f>'Drop downs XTRA'!$F2355*2</f>
        <v>-4089.1427896508471</v>
      </c>
      <c r="H2355" s="200">
        <v>42721</v>
      </c>
    </row>
    <row r="2356" spans="1:8">
      <c r="A2356" s="83" t="s">
        <v>533</v>
      </c>
      <c r="B2356" s="194" t="s">
        <v>730</v>
      </c>
      <c r="C2356" s="194" t="s">
        <v>753</v>
      </c>
      <c r="D2356" s="194" t="s">
        <v>753</v>
      </c>
      <c r="E2356" s="194" t="s">
        <v>745</v>
      </c>
      <c r="F2356" s="195">
        <v>-2224.3772879999997</v>
      </c>
      <c r="G2356" s="194">
        <f>'Drop downs XTRA'!$F2356*2</f>
        <v>-4448.7545759999994</v>
      </c>
      <c r="H2356" s="196">
        <v>42789</v>
      </c>
    </row>
    <row r="2357" spans="1:8">
      <c r="A2357" s="82" t="s">
        <v>760</v>
      </c>
      <c r="B2357" s="197" t="s">
        <v>738</v>
      </c>
      <c r="C2357" s="197" t="s">
        <v>753</v>
      </c>
      <c r="D2357" s="197" t="s">
        <v>753</v>
      </c>
      <c r="E2357" s="197" t="s">
        <v>745</v>
      </c>
      <c r="F2357" s="199">
        <v>-8141.7769684020022</v>
      </c>
      <c r="G2357" s="197">
        <f>'Drop downs XTRA'!$F2357*2</f>
        <v>-16283.553936804004</v>
      </c>
      <c r="H2357" s="200">
        <v>42883</v>
      </c>
    </row>
    <row r="2358" spans="1:8">
      <c r="A2358" s="83" t="s">
        <v>39</v>
      </c>
      <c r="B2358" s="194" t="s">
        <v>738</v>
      </c>
      <c r="C2358" s="194" t="s">
        <v>753</v>
      </c>
      <c r="D2358" s="194" t="s">
        <v>753</v>
      </c>
      <c r="E2358" s="194" t="s">
        <v>745</v>
      </c>
      <c r="F2358" s="195">
        <v>-3111.2097975000011</v>
      </c>
      <c r="G2358" s="194">
        <f>'Drop downs XTRA'!$F2358*2</f>
        <v>-6222.4195950000021</v>
      </c>
      <c r="H2358" s="196">
        <v>42394</v>
      </c>
    </row>
    <row r="2359" spans="1:8">
      <c r="A2359" s="82" t="s">
        <v>761</v>
      </c>
      <c r="B2359" s="197" t="s">
        <v>738</v>
      </c>
      <c r="C2359" s="197" t="s">
        <v>753</v>
      </c>
      <c r="D2359" s="197" t="s">
        <v>753</v>
      </c>
      <c r="E2359" s="197" t="s">
        <v>745</v>
      </c>
      <c r="F2359" s="199">
        <v>-1468.1088</v>
      </c>
      <c r="G2359" s="197">
        <f>'Drop downs XTRA'!$F2359*2</f>
        <v>-2936.2175999999999</v>
      </c>
      <c r="H2359" s="200">
        <v>42484</v>
      </c>
    </row>
    <row r="2360" spans="1:8">
      <c r="A2360" s="83" t="s">
        <v>309</v>
      </c>
      <c r="B2360" s="194" t="s">
        <v>738</v>
      </c>
      <c r="C2360" s="194" t="s">
        <v>753</v>
      </c>
      <c r="D2360" s="194" t="s">
        <v>753</v>
      </c>
      <c r="E2360" s="194" t="s">
        <v>745</v>
      </c>
      <c r="F2360" s="195">
        <v>-1659.8855192774397</v>
      </c>
      <c r="G2360" s="194">
        <f>'Drop downs XTRA'!$F2360*2</f>
        <v>-3319.7710385548794</v>
      </c>
      <c r="H2360" s="196">
        <v>42411</v>
      </c>
    </row>
    <row r="2361" spans="1:8">
      <c r="A2361" s="82" t="s">
        <v>601</v>
      </c>
      <c r="B2361" s="197" t="s">
        <v>738</v>
      </c>
      <c r="C2361" s="197" t="s">
        <v>753</v>
      </c>
      <c r="D2361" s="197" t="s">
        <v>753</v>
      </c>
      <c r="E2361" s="197" t="s">
        <v>745</v>
      </c>
      <c r="F2361" s="199">
        <v>-840.36203999999998</v>
      </c>
      <c r="G2361" s="197">
        <f>'Drop downs XTRA'!$F2361*2</f>
        <v>-1680.72408</v>
      </c>
      <c r="H2361" s="200">
        <v>42419</v>
      </c>
    </row>
    <row r="2362" spans="1:8">
      <c r="A2362" s="83" t="s">
        <v>762</v>
      </c>
      <c r="B2362" s="194" t="s">
        <v>738</v>
      </c>
      <c r="C2362" s="194" t="s">
        <v>753</v>
      </c>
      <c r="D2362" s="194" t="s">
        <v>753</v>
      </c>
      <c r="E2362" s="194" t="s">
        <v>745</v>
      </c>
      <c r="F2362" s="195">
        <v>-951.4874880000001</v>
      </c>
      <c r="G2362" s="194">
        <f>'Drop downs XTRA'!$F2362*2</f>
        <v>-1902.9749760000002</v>
      </c>
      <c r="H2362" s="196">
        <v>42079</v>
      </c>
    </row>
    <row r="2363" spans="1:8">
      <c r="A2363" s="82" t="s">
        <v>763</v>
      </c>
      <c r="B2363" s="197" t="s">
        <v>738</v>
      </c>
      <c r="C2363" s="197" t="s">
        <v>753</v>
      </c>
      <c r="D2363" s="197" t="s">
        <v>753</v>
      </c>
      <c r="E2363" s="197" t="s">
        <v>745</v>
      </c>
      <c r="F2363" s="199">
        <v>-1233.4398073829998</v>
      </c>
      <c r="G2363" s="197">
        <f>'Drop downs XTRA'!$F2363*2</f>
        <v>-2466.8796147659996</v>
      </c>
      <c r="H2363" s="200">
        <v>42068</v>
      </c>
    </row>
    <row r="2364" spans="1:8">
      <c r="A2364" s="83" t="s">
        <v>764</v>
      </c>
      <c r="B2364" s="194" t="s">
        <v>738</v>
      </c>
      <c r="C2364" s="194" t="s">
        <v>753</v>
      </c>
      <c r="D2364" s="194" t="s">
        <v>753</v>
      </c>
      <c r="E2364" s="194" t="s">
        <v>745</v>
      </c>
      <c r="F2364" s="195">
        <v>-1511.1479604062265</v>
      </c>
      <c r="G2364" s="194">
        <f>'Drop downs XTRA'!$F2364*2</f>
        <v>-3022.295920812453</v>
      </c>
      <c r="H2364" s="196">
        <v>42730</v>
      </c>
    </row>
    <row r="2365" spans="1:8">
      <c r="A2365" s="82" t="s">
        <v>533</v>
      </c>
      <c r="B2365" s="197" t="s">
        <v>738</v>
      </c>
      <c r="C2365" s="197" t="s">
        <v>753</v>
      </c>
      <c r="D2365" s="197" t="s">
        <v>753</v>
      </c>
      <c r="E2365" s="197" t="s">
        <v>745</v>
      </c>
      <c r="F2365" s="199">
        <v>-944.11612799999989</v>
      </c>
      <c r="G2365" s="197">
        <f>'Drop downs XTRA'!$F2365*2</f>
        <v>-1888.2322559999998</v>
      </c>
      <c r="H2365" s="200">
        <v>42915</v>
      </c>
    </row>
    <row r="2366" spans="1:8">
      <c r="A2366" s="83" t="s">
        <v>760</v>
      </c>
      <c r="B2366" s="194" t="s">
        <v>748</v>
      </c>
      <c r="C2366" s="194" t="s">
        <v>753</v>
      </c>
      <c r="D2366" s="194" t="s">
        <v>753</v>
      </c>
      <c r="E2366" s="194" t="s">
        <v>745</v>
      </c>
      <c r="F2366" s="195">
        <v>-6569.5453651080024</v>
      </c>
      <c r="G2366" s="194">
        <f>'Drop downs XTRA'!$F2366*2</f>
        <v>-13139.090730216005</v>
      </c>
      <c r="H2366" s="196">
        <v>42277</v>
      </c>
    </row>
    <row r="2367" spans="1:8">
      <c r="A2367" s="82" t="s">
        <v>39</v>
      </c>
      <c r="B2367" s="197" t="s">
        <v>748</v>
      </c>
      <c r="C2367" s="197" t="s">
        <v>753</v>
      </c>
      <c r="D2367" s="197" t="s">
        <v>753</v>
      </c>
      <c r="E2367" s="197" t="s">
        <v>745</v>
      </c>
      <c r="F2367" s="199">
        <v>-3226.4397900000008</v>
      </c>
      <c r="G2367" s="197">
        <f>'Drop downs XTRA'!$F2367*2</f>
        <v>-6452.8795800000016</v>
      </c>
      <c r="H2367" s="200">
        <v>42910</v>
      </c>
    </row>
    <row r="2368" spans="1:8">
      <c r="A2368" s="83" t="s">
        <v>761</v>
      </c>
      <c r="B2368" s="194" t="s">
        <v>748</v>
      </c>
      <c r="C2368" s="194" t="s">
        <v>753</v>
      </c>
      <c r="D2368" s="194" t="s">
        <v>753</v>
      </c>
      <c r="E2368" s="194" t="s">
        <v>745</v>
      </c>
      <c r="F2368" s="195">
        <v>-1124.4795839999999</v>
      </c>
      <c r="G2368" s="194">
        <f>'Drop downs XTRA'!$F2368*2</f>
        <v>-2248.9591679999999</v>
      </c>
      <c r="H2368" s="196">
        <v>42524</v>
      </c>
    </row>
    <row r="2369" spans="1:8">
      <c r="A2369" s="82" t="s">
        <v>309</v>
      </c>
      <c r="B2369" s="197" t="s">
        <v>748</v>
      </c>
      <c r="C2369" s="197" t="s">
        <v>753</v>
      </c>
      <c r="D2369" s="197" t="s">
        <v>753</v>
      </c>
      <c r="E2369" s="197" t="s">
        <v>745</v>
      </c>
      <c r="F2369" s="199">
        <v>-1132.7302756223999</v>
      </c>
      <c r="G2369" s="197">
        <f>'Drop downs XTRA'!$F2369*2</f>
        <v>-2265.4605512447997</v>
      </c>
      <c r="H2369" s="200">
        <v>42063</v>
      </c>
    </row>
    <row r="2370" spans="1:8">
      <c r="A2370" s="83" t="s">
        <v>601</v>
      </c>
      <c r="B2370" s="194" t="s">
        <v>748</v>
      </c>
      <c r="C2370" s="194" t="s">
        <v>753</v>
      </c>
      <c r="D2370" s="194" t="s">
        <v>753</v>
      </c>
      <c r="E2370" s="194" t="s">
        <v>745</v>
      </c>
      <c r="F2370" s="195">
        <v>-672.06127275000006</v>
      </c>
      <c r="G2370" s="194">
        <f>'Drop downs XTRA'!$F2370*2</f>
        <v>-1344.1225455000001</v>
      </c>
      <c r="H2370" s="196">
        <v>42412</v>
      </c>
    </row>
    <row r="2371" spans="1:8">
      <c r="A2371" s="82" t="s">
        <v>762</v>
      </c>
      <c r="B2371" s="197" t="s">
        <v>748</v>
      </c>
      <c r="C2371" s="197" t="s">
        <v>753</v>
      </c>
      <c r="D2371" s="197" t="s">
        <v>753</v>
      </c>
      <c r="E2371" s="197" t="s">
        <v>745</v>
      </c>
      <c r="F2371" s="199">
        <v>-737.88825600000007</v>
      </c>
      <c r="G2371" s="197">
        <f>'Drop downs XTRA'!$F2371*2</f>
        <v>-1475.7765120000001</v>
      </c>
      <c r="H2371" s="200">
        <v>42928</v>
      </c>
    </row>
    <row r="2372" spans="1:8">
      <c r="A2372" s="83" t="s">
        <v>763</v>
      </c>
      <c r="B2372" s="194" t="s">
        <v>748</v>
      </c>
      <c r="C2372" s="194" t="s">
        <v>753</v>
      </c>
      <c r="D2372" s="194" t="s">
        <v>753</v>
      </c>
      <c r="E2372" s="194" t="s">
        <v>745</v>
      </c>
      <c r="F2372" s="195">
        <v>-1853.1807989760002</v>
      </c>
      <c r="G2372" s="194">
        <f>'Drop downs XTRA'!$F2372*2</f>
        <v>-3706.3615979520005</v>
      </c>
      <c r="H2372" s="196">
        <v>42216</v>
      </c>
    </row>
    <row r="2373" spans="1:8">
      <c r="A2373" s="82" t="s">
        <v>764</v>
      </c>
      <c r="B2373" s="197" t="s">
        <v>748</v>
      </c>
      <c r="C2373" s="197" t="s">
        <v>753</v>
      </c>
      <c r="D2373" s="197" t="s">
        <v>753</v>
      </c>
      <c r="E2373" s="197" t="s">
        <v>745</v>
      </c>
      <c r="F2373" s="199">
        <v>-931.75322429139169</v>
      </c>
      <c r="G2373" s="197">
        <f>'Drop downs XTRA'!$F2373*2</f>
        <v>-1863.5064485827834</v>
      </c>
      <c r="H2373" s="200">
        <v>42487</v>
      </c>
    </row>
    <row r="2374" spans="1:8">
      <c r="A2374" s="83" t="s">
        <v>533</v>
      </c>
      <c r="B2374" s="194" t="s">
        <v>748</v>
      </c>
      <c r="C2374" s="194" t="s">
        <v>753</v>
      </c>
      <c r="D2374" s="194" t="s">
        <v>753</v>
      </c>
      <c r="E2374" s="194" t="s">
        <v>745</v>
      </c>
      <c r="F2374" s="195">
        <v>-1608.6356999999998</v>
      </c>
      <c r="G2374" s="194">
        <f>'Drop downs XTRA'!$F2374*2</f>
        <v>-3217.2713999999996</v>
      </c>
      <c r="H2374" s="196">
        <v>42472</v>
      </c>
    </row>
    <row r="2375" spans="1:8">
      <c r="A2375" s="82" t="s">
        <v>760</v>
      </c>
      <c r="B2375" s="197" t="s">
        <v>744</v>
      </c>
      <c r="C2375" s="197" t="s">
        <v>753</v>
      </c>
      <c r="D2375" s="197" t="s">
        <v>753</v>
      </c>
      <c r="E2375" s="197" t="s">
        <v>745</v>
      </c>
      <c r="F2375" s="199">
        <v>-5932.8698405130017</v>
      </c>
      <c r="G2375" s="197">
        <f>'Drop downs XTRA'!$F2375*2</f>
        <v>-11865.739681026003</v>
      </c>
      <c r="H2375" s="200">
        <v>42317</v>
      </c>
    </row>
    <row r="2376" spans="1:8">
      <c r="A2376" s="83" t="s">
        <v>39</v>
      </c>
      <c r="B2376" s="194" t="s">
        <v>744</v>
      </c>
      <c r="C2376" s="194" t="s">
        <v>753</v>
      </c>
      <c r="D2376" s="194" t="s">
        <v>753</v>
      </c>
      <c r="E2376" s="194" t="s">
        <v>745</v>
      </c>
      <c r="F2376" s="195">
        <v>-1843.6798800000006</v>
      </c>
      <c r="G2376" s="194">
        <f>'Drop downs XTRA'!$F2376*2</f>
        <v>-3687.3597600000012</v>
      </c>
      <c r="H2376" s="196">
        <v>42958</v>
      </c>
    </row>
    <row r="2377" spans="1:8">
      <c r="A2377" s="82" t="s">
        <v>761</v>
      </c>
      <c r="B2377" s="197" t="s">
        <v>744</v>
      </c>
      <c r="C2377" s="197" t="s">
        <v>753</v>
      </c>
      <c r="D2377" s="197" t="s">
        <v>753</v>
      </c>
      <c r="E2377" s="197" t="s">
        <v>745</v>
      </c>
      <c r="F2377" s="199">
        <v>-947.38895999999988</v>
      </c>
      <c r="G2377" s="197">
        <f>'Drop downs XTRA'!$F2377*2</f>
        <v>-1894.7779199999998</v>
      </c>
      <c r="H2377" s="200">
        <v>42333</v>
      </c>
    </row>
    <row r="2378" spans="1:8">
      <c r="A2378" s="83" t="s">
        <v>309</v>
      </c>
      <c r="B2378" s="194" t="s">
        <v>744</v>
      </c>
      <c r="C2378" s="194" t="s">
        <v>753</v>
      </c>
      <c r="D2378" s="194" t="s">
        <v>753</v>
      </c>
      <c r="E2378" s="194" t="s">
        <v>745</v>
      </c>
      <c r="F2378" s="195">
        <v>-1405.7473164134399</v>
      </c>
      <c r="G2378" s="194">
        <f>'Drop downs XTRA'!$F2378*2</f>
        <v>-2811.4946328268798</v>
      </c>
      <c r="H2378" s="196">
        <v>42709</v>
      </c>
    </row>
    <row r="2379" spans="1:8">
      <c r="A2379" s="82" t="s">
        <v>601</v>
      </c>
      <c r="B2379" s="197" t="s">
        <v>744</v>
      </c>
      <c r="C2379" s="197" t="s">
        <v>753</v>
      </c>
      <c r="D2379" s="197" t="s">
        <v>753</v>
      </c>
      <c r="E2379" s="197" t="s">
        <v>745</v>
      </c>
      <c r="F2379" s="199">
        <v>-957.06801450000012</v>
      </c>
      <c r="G2379" s="197">
        <f>'Drop downs XTRA'!$F2379*2</f>
        <v>-1914.1360290000002</v>
      </c>
      <c r="H2379" s="200">
        <v>42121</v>
      </c>
    </row>
    <row r="2380" spans="1:8">
      <c r="A2380" s="83" t="s">
        <v>762</v>
      </c>
      <c r="B2380" s="194" t="s">
        <v>744</v>
      </c>
      <c r="C2380" s="194" t="s">
        <v>753</v>
      </c>
      <c r="D2380" s="194" t="s">
        <v>753</v>
      </c>
      <c r="E2380" s="194" t="s">
        <v>745</v>
      </c>
      <c r="F2380" s="195">
        <v>-1186.5853439999998</v>
      </c>
      <c r="G2380" s="194">
        <f>'Drop downs XTRA'!$F2380*2</f>
        <v>-2373.1706879999997</v>
      </c>
      <c r="H2380" s="196">
        <v>42115</v>
      </c>
    </row>
    <row r="2381" spans="1:8">
      <c r="A2381" s="82" t="s">
        <v>763</v>
      </c>
      <c r="B2381" s="197" t="s">
        <v>744</v>
      </c>
      <c r="C2381" s="197" t="s">
        <v>753</v>
      </c>
      <c r="D2381" s="197" t="s">
        <v>753</v>
      </c>
      <c r="E2381" s="197" t="s">
        <v>745</v>
      </c>
      <c r="F2381" s="199">
        <v>-959.66952681599992</v>
      </c>
      <c r="G2381" s="197">
        <f>'Drop downs XTRA'!$F2381*2</f>
        <v>-1919.3390536319998</v>
      </c>
      <c r="H2381" s="200">
        <v>42576</v>
      </c>
    </row>
    <row r="2382" spans="1:8">
      <c r="A2382" s="83" t="s">
        <v>764</v>
      </c>
      <c r="B2382" s="194" t="s">
        <v>744</v>
      </c>
      <c r="C2382" s="194" t="s">
        <v>753</v>
      </c>
      <c r="D2382" s="194" t="s">
        <v>753</v>
      </c>
      <c r="E2382" s="194" t="s">
        <v>745</v>
      </c>
      <c r="F2382" s="195">
        <v>-917.80973413914364</v>
      </c>
      <c r="G2382" s="194">
        <f>'Drop downs XTRA'!$F2382*2</f>
        <v>-1835.6194682782873</v>
      </c>
      <c r="H2382" s="196">
        <v>42851</v>
      </c>
    </row>
    <row r="2383" spans="1:8">
      <c r="A2383" s="82" t="s">
        <v>533</v>
      </c>
      <c r="B2383" s="197" t="s">
        <v>744</v>
      </c>
      <c r="C2383" s="197" t="s">
        <v>753</v>
      </c>
      <c r="D2383" s="197" t="s">
        <v>753</v>
      </c>
      <c r="E2383" s="197" t="s">
        <v>745</v>
      </c>
      <c r="F2383" s="199">
        <v>-1052.0696339999997</v>
      </c>
      <c r="G2383" s="197">
        <f>'Drop downs XTRA'!$F2383*2</f>
        <v>-2104.1392679999994</v>
      </c>
      <c r="H2383" s="200">
        <v>42403</v>
      </c>
    </row>
    <row r="2384" spans="1:8">
      <c r="A2384" s="83" t="s">
        <v>729</v>
      </c>
      <c r="B2384" s="194" t="s">
        <v>730</v>
      </c>
      <c r="C2384" s="194" t="s">
        <v>731</v>
      </c>
      <c r="D2384" s="194" t="s">
        <v>732</v>
      </c>
      <c r="E2384" s="194" t="s">
        <v>28</v>
      </c>
      <c r="F2384" s="195">
        <v>30000</v>
      </c>
      <c r="G2384" s="194">
        <f>'Drop downs XTRA'!$F2384*2</f>
        <v>60000</v>
      </c>
      <c r="H2384" s="196">
        <v>42544</v>
      </c>
    </row>
    <row r="2385" spans="1:8">
      <c r="A2385" s="82" t="s">
        <v>735</v>
      </c>
      <c r="B2385" s="197" t="s">
        <v>730</v>
      </c>
      <c r="C2385" s="197" t="s">
        <v>504</v>
      </c>
      <c r="D2385" s="197" t="s">
        <v>739</v>
      </c>
      <c r="E2385" s="197" t="s">
        <v>28</v>
      </c>
      <c r="F2385" s="199">
        <v>16000</v>
      </c>
      <c r="G2385" s="197">
        <f>'Drop downs XTRA'!$F2385*2</f>
        <v>32000</v>
      </c>
      <c r="H2385" s="200">
        <v>42256</v>
      </c>
    </row>
    <row r="2386" spans="1:8">
      <c r="A2386" s="83" t="s">
        <v>741</v>
      </c>
      <c r="B2386" s="194" t="s">
        <v>730</v>
      </c>
      <c r="C2386" s="194" t="s">
        <v>504</v>
      </c>
      <c r="D2386" s="194" t="s">
        <v>739</v>
      </c>
      <c r="E2386" s="194" t="s">
        <v>28</v>
      </c>
      <c r="F2386" s="195">
        <v>20000</v>
      </c>
      <c r="G2386" s="194">
        <f>'Drop downs XTRA'!$F2386*2</f>
        <v>40000</v>
      </c>
      <c r="H2386" s="196">
        <v>42443</v>
      </c>
    </row>
    <row r="2387" spans="1:8">
      <c r="A2387" s="82" t="s">
        <v>746</v>
      </c>
      <c r="B2387" s="197" t="s">
        <v>730</v>
      </c>
      <c r="C2387" s="197" t="s">
        <v>734</v>
      </c>
      <c r="D2387" s="197" t="s">
        <v>494</v>
      </c>
      <c r="E2387" s="197" t="s">
        <v>28</v>
      </c>
      <c r="F2387" s="199">
        <v>22000</v>
      </c>
      <c r="G2387" s="197">
        <f>'Drop downs XTRA'!$F2387*2</f>
        <v>44000</v>
      </c>
      <c r="H2387" s="200">
        <v>42932</v>
      </c>
    </row>
    <row r="2388" spans="1:8">
      <c r="A2388" s="83" t="s">
        <v>729</v>
      </c>
      <c r="B2388" s="194" t="s">
        <v>738</v>
      </c>
      <c r="C2388" s="194" t="s">
        <v>731</v>
      </c>
      <c r="D2388" s="194" t="s">
        <v>739</v>
      </c>
      <c r="E2388" s="194" t="s">
        <v>28</v>
      </c>
      <c r="F2388" s="195">
        <v>26000</v>
      </c>
      <c r="G2388" s="194">
        <f>'Drop downs XTRA'!$F2388*2</f>
        <v>52000</v>
      </c>
      <c r="H2388" s="196">
        <v>42946</v>
      </c>
    </row>
    <row r="2389" spans="1:8">
      <c r="A2389" s="82" t="s">
        <v>735</v>
      </c>
      <c r="B2389" s="197" t="s">
        <v>738</v>
      </c>
      <c r="C2389" s="197" t="s">
        <v>731</v>
      </c>
      <c r="D2389" s="197" t="s">
        <v>732</v>
      </c>
      <c r="E2389" s="197" t="s">
        <v>28</v>
      </c>
      <c r="F2389" s="199">
        <v>10000</v>
      </c>
      <c r="G2389" s="197">
        <f>'Drop downs XTRA'!$F2389*2</f>
        <v>20000</v>
      </c>
      <c r="H2389" s="200">
        <v>42299</v>
      </c>
    </row>
    <row r="2390" spans="1:8">
      <c r="A2390" s="83" t="s">
        <v>741</v>
      </c>
      <c r="B2390" s="194" t="s">
        <v>738</v>
      </c>
      <c r="C2390" s="194" t="s">
        <v>734</v>
      </c>
      <c r="D2390" s="194" t="s">
        <v>749</v>
      </c>
      <c r="E2390" s="194" t="s">
        <v>28</v>
      </c>
      <c r="F2390" s="195">
        <v>16000</v>
      </c>
      <c r="G2390" s="194">
        <f>'Drop downs XTRA'!$F2390*2</f>
        <v>32000</v>
      </c>
      <c r="H2390" s="196">
        <v>42634</v>
      </c>
    </row>
    <row r="2391" spans="1:8">
      <c r="A2391" s="82" t="s">
        <v>746</v>
      </c>
      <c r="B2391" s="197" t="s">
        <v>738</v>
      </c>
      <c r="C2391" s="197" t="s">
        <v>734</v>
      </c>
      <c r="D2391" s="197" t="s">
        <v>751</v>
      </c>
      <c r="E2391" s="197" t="s">
        <v>28</v>
      </c>
      <c r="F2391" s="199">
        <v>19000</v>
      </c>
      <c r="G2391" s="197">
        <f>'Drop downs XTRA'!$F2391*2</f>
        <v>38000</v>
      </c>
      <c r="H2391" s="200">
        <v>42557</v>
      </c>
    </row>
    <row r="2392" spans="1:8">
      <c r="A2392" s="83" t="s">
        <v>729</v>
      </c>
      <c r="B2392" s="194" t="s">
        <v>744</v>
      </c>
      <c r="C2392" s="194" t="s">
        <v>504</v>
      </c>
      <c r="D2392" s="194" t="s">
        <v>732</v>
      </c>
      <c r="E2392" s="194" t="s">
        <v>28</v>
      </c>
      <c r="F2392" s="195">
        <v>28000</v>
      </c>
      <c r="G2392" s="194">
        <f>'Drop downs XTRA'!$F2392*2</f>
        <v>56000</v>
      </c>
      <c r="H2392" s="196">
        <v>42897</v>
      </c>
    </row>
    <row r="2393" spans="1:8">
      <c r="A2393" s="82" t="s">
        <v>735</v>
      </c>
      <c r="B2393" s="197" t="s">
        <v>744</v>
      </c>
      <c r="C2393" s="197" t="s">
        <v>504</v>
      </c>
      <c r="D2393" s="197" t="s">
        <v>751</v>
      </c>
      <c r="E2393" s="197" t="s">
        <v>28</v>
      </c>
      <c r="F2393" s="199">
        <v>12000</v>
      </c>
      <c r="G2393" s="197">
        <f>'Drop downs XTRA'!$F2393*2</f>
        <v>24000</v>
      </c>
      <c r="H2393" s="200">
        <v>42456</v>
      </c>
    </row>
    <row r="2394" spans="1:8">
      <c r="A2394" s="83" t="s">
        <v>741</v>
      </c>
      <c r="B2394" s="194" t="s">
        <v>744</v>
      </c>
      <c r="C2394" s="194" t="s">
        <v>734</v>
      </c>
      <c r="D2394" s="194" t="s">
        <v>749</v>
      </c>
      <c r="E2394" s="194" t="s">
        <v>28</v>
      </c>
      <c r="F2394" s="195">
        <v>18000</v>
      </c>
      <c r="G2394" s="194">
        <f>'Drop downs XTRA'!$F2394*2</f>
        <v>36000</v>
      </c>
      <c r="H2394" s="196">
        <v>42048</v>
      </c>
    </row>
    <row r="2395" spans="1:8">
      <c r="A2395" s="82" t="s">
        <v>746</v>
      </c>
      <c r="B2395" s="197" t="s">
        <v>744</v>
      </c>
      <c r="C2395" s="197" t="s">
        <v>743</v>
      </c>
      <c r="D2395" s="197" t="s">
        <v>752</v>
      </c>
      <c r="E2395" s="197" t="s">
        <v>28</v>
      </c>
      <c r="F2395" s="199">
        <v>21000</v>
      </c>
      <c r="G2395" s="197">
        <f>'Drop downs XTRA'!$F2395*2</f>
        <v>42000</v>
      </c>
      <c r="H2395" s="200">
        <v>42772</v>
      </c>
    </row>
    <row r="2396" spans="1:8">
      <c r="A2396" s="83" t="s">
        <v>729</v>
      </c>
      <c r="B2396" s="194" t="s">
        <v>748</v>
      </c>
      <c r="C2396" s="194" t="s">
        <v>502</v>
      </c>
      <c r="D2396" s="194" t="s">
        <v>739</v>
      </c>
      <c r="E2396" s="194" t="s">
        <v>28</v>
      </c>
      <c r="F2396" s="195">
        <v>31000</v>
      </c>
      <c r="G2396" s="194">
        <f>'Drop downs XTRA'!$F2396*2</f>
        <v>62000</v>
      </c>
      <c r="H2396" s="196">
        <v>42663</v>
      </c>
    </row>
    <row r="2397" spans="1:8">
      <c r="A2397" s="82" t="s">
        <v>735</v>
      </c>
      <c r="B2397" s="197" t="s">
        <v>748</v>
      </c>
      <c r="C2397" s="197" t="s">
        <v>734</v>
      </c>
      <c r="D2397" s="197" t="s">
        <v>752</v>
      </c>
      <c r="E2397" s="197" t="s">
        <v>28</v>
      </c>
      <c r="F2397" s="199">
        <v>15000</v>
      </c>
      <c r="G2397" s="197">
        <f>'Drop downs XTRA'!$F2397*2</f>
        <v>30000</v>
      </c>
      <c r="H2397" s="200">
        <v>42205</v>
      </c>
    </row>
    <row r="2398" spans="1:8">
      <c r="A2398" s="83" t="s">
        <v>741</v>
      </c>
      <c r="B2398" s="194" t="s">
        <v>748</v>
      </c>
      <c r="C2398" s="194" t="s">
        <v>731</v>
      </c>
      <c r="D2398" s="194" t="s">
        <v>752</v>
      </c>
      <c r="E2398" s="194" t="s">
        <v>28</v>
      </c>
      <c r="F2398" s="195">
        <v>21000</v>
      </c>
      <c r="G2398" s="194">
        <f>'Drop downs XTRA'!$F2398*2</f>
        <v>42000</v>
      </c>
      <c r="H2398" s="196">
        <v>42811</v>
      </c>
    </row>
    <row r="2399" spans="1:8">
      <c r="A2399" s="82" t="s">
        <v>746</v>
      </c>
      <c r="B2399" s="197" t="s">
        <v>748</v>
      </c>
      <c r="C2399" s="197" t="s">
        <v>743</v>
      </c>
      <c r="D2399" s="197" t="s">
        <v>752</v>
      </c>
      <c r="E2399" s="197" t="s">
        <v>28</v>
      </c>
      <c r="F2399" s="199">
        <v>24000</v>
      </c>
      <c r="G2399" s="197">
        <f>'Drop downs XTRA'!$F2399*2</f>
        <v>48000</v>
      </c>
      <c r="H2399" s="200">
        <v>42151</v>
      </c>
    </row>
    <row r="2400" spans="1:8">
      <c r="A2400" s="83" t="s">
        <v>729</v>
      </c>
      <c r="B2400" s="194" t="s">
        <v>738</v>
      </c>
      <c r="C2400" s="194" t="s">
        <v>750</v>
      </c>
      <c r="D2400" s="194" t="s">
        <v>752</v>
      </c>
      <c r="E2400" s="194" t="s">
        <v>28</v>
      </c>
      <c r="F2400" s="195">
        <v>25000</v>
      </c>
      <c r="G2400" s="194">
        <f>'Drop downs XTRA'!$F2400*2</f>
        <v>50000</v>
      </c>
      <c r="H2400" s="196">
        <v>42162</v>
      </c>
    </row>
    <row r="2401" spans="1:8">
      <c r="A2401" s="82" t="s">
        <v>735</v>
      </c>
      <c r="B2401" s="197" t="s">
        <v>738</v>
      </c>
      <c r="C2401" s="197" t="s">
        <v>504</v>
      </c>
      <c r="D2401" s="197" t="s">
        <v>752</v>
      </c>
      <c r="E2401" s="197" t="s">
        <v>28</v>
      </c>
      <c r="F2401" s="199">
        <v>9000</v>
      </c>
      <c r="G2401" s="197">
        <f>'Drop downs XTRA'!$F2401*2</f>
        <v>18000</v>
      </c>
      <c r="H2401" s="200">
        <v>42161</v>
      </c>
    </row>
    <row r="2402" spans="1:8">
      <c r="A2402" s="83" t="s">
        <v>741</v>
      </c>
      <c r="B2402" s="194" t="s">
        <v>738</v>
      </c>
      <c r="C2402" s="194" t="s">
        <v>743</v>
      </c>
      <c r="D2402" s="194" t="s">
        <v>751</v>
      </c>
      <c r="E2402" s="194" t="s">
        <v>28</v>
      </c>
      <c r="F2402" s="195">
        <v>15000</v>
      </c>
      <c r="G2402" s="194">
        <f>'Drop downs XTRA'!$F2402*2</f>
        <v>30000</v>
      </c>
      <c r="H2402" s="196">
        <v>42367</v>
      </c>
    </row>
    <row r="2403" spans="1:8">
      <c r="A2403" s="82" t="s">
        <v>746</v>
      </c>
      <c r="B2403" s="197" t="s">
        <v>738</v>
      </c>
      <c r="C2403" s="197" t="s">
        <v>743</v>
      </c>
      <c r="D2403" s="197" t="s">
        <v>732</v>
      </c>
      <c r="E2403" s="197" t="s">
        <v>28</v>
      </c>
      <c r="F2403" s="199">
        <v>18000</v>
      </c>
      <c r="G2403" s="197">
        <f>'Drop downs XTRA'!$F2403*2</f>
        <v>36000</v>
      </c>
      <c r="H2403" s="200">
        <v>42030</v>
      </c>
    </row>
    <row r="2404" spans="1:8">
      <c r="A2404" s="83" t="s">
        <v>756</v>
      </c>
      <c r="B2404" s="194" t="s">
        <v>730</v>
      </c>
      <c r="C2404" s="194" t="s">
        <v>504</v>
      </c>
      <c r="D2404" s="194" t="s">
        <v>749</v>
      </c>
      <c r="E2404" s="194" t="s">
        <v>740</v>
      </c>
      <c r="F2404" s="195">
        <v>-11000</v>
      </c>
      <c r="G2404" s="194">
        <f>'Drop downs XTRA'!$F2404*2</f>
        <v>-22000</v>
      </c>
      <c r="H2404" s="196">
        <v>42637</v>
      </c>
    </row>
    <row r="2405" spans="1:8">
      <c r="A2405" s="82" t="s">
        <v>757</v>
      </c>
      <c r="B2405" s="197" t="s">
        <v>730</v>
      </c>
      <c r="C2405" s="197" t="s">
        <v>734</v>
      </c>
      <c r="D2405" s="197" t="s">
        <v>749</v>
      </c>
      <c r="E2405" s="197" t="s">
        <v>740</v>
      </c>
      <c r="F2405" s="199">
        <v>-3000</v>
      </c>
      <c r="G2405" s="197">
        <f>'Drop downs XTRA'!$F2405*2</f>
        <v>-6000</v>
      </c>
      <c r="H2405" s="200">
        <v>42476</v>
      </c>
    </row>
    <row r="2406" spans="1:8">
      <c r="A2406" s="83" t="s">
        <v>758</v>
      </c>
      <c r="B2406" s="194" t="s">
        <v>730</v>
      </c>
      <c r="C2406" s="194" t="s">
        <v>750</v>
      </c>
      <c r="D2406" s="194" t="s">
        <v>749</v>
      </c>
      <c r="E2406" s="194" t="s">
        <v>740</v>
      </c>
      <c r="F2406" s="195">
        <v>-6000</v>
      </c>
      <c r="G2406" s="194">
        <f>'Drop downs XTRA'!$F2406*2</f>
        <v>-12000</v>
      </c>
      <c r="H2406" s="196">
        <v>42916</v>
      </c>
    </row>
    <row r="2407" spans="1:8">
      <c r="A2407" s="82" t="s">
        <v>759</v>
      </c>
      <c r="B2407" s="197" t="s">
        <v>730</v>
      </c>
      <c r="C2407" s="197" t="s">
        <v>743</v>
      </c>
      <c r="D2407" s="197" t="s">
        <v>751</v>
      </c>
      <c r="E2407" s="197" t="s">
        <v>740</v>
      </c>
      <c r="F2407" s="199">
        <v>-3000</v>
      </c>
      <c r="G2407" s="197">
        <f>'Drop downs XTRA'!$F2407*2</f>
        <v>-6000</v>
      </c>
      <c r="H2407" s="200">
        <v>42772</v>
      </c>
    </row>
    <row r="2408" spans="1:8">
      <c r="A2408" s="83" t="s">
        <v>756</v>
      </c>
      <c r="B2408" s="194" t="s">
        <v>738</v>
      </c>
      <c r="C2408" s="194" t="s">
        <v>743</v>
      </c>
      <c r="D2408" s="194" t="s">
        <v>751</v>
      </c>
      <c r="E2408" s="194" t="s">
        <v>740</v>
      </c>
      <c r="F2408" s="195">
        <v>-15000</v>
      </c>
      <c r="G2408" s="194">
        <f>'Drop downs XTRA'!$F2408*2</f>
        <v>-30000</v>
      </c>
      <c r="H2408" s="196">
        <v>42513</v>
      </c>
    </row>
    <row r="2409" spans="1:8">
      <c r="A2409" s="82" t="s">
        <v>757</v>
      </c>
      <c r="B2409" s="197" t="s">
        <v>738</v>
      </c>
      <c r="C2409" s="197" t="s">
        <v>750</v>
      </c>
      <c r="D2409" s="197" t="s">
        <v>732</v>
      </c>
      <c r="E2409" s="197" t="s">
        <v>740</v>
      </c>
      <c r="F2409" s="199">
        <v>-7000</v>
      </c>
      <c r="G2409" s="197">
        <f>'Drop downs XTRA'!$F2409*2</f>
        <v>-14000</v>
      </c>
      <c r="H2409" s="200">
        <v>42846</v>
      </c>
    </row>
    <row r="2410" spans="1:8">
      <c r="A2410" s="83" t="s">
        <v>758</v>
      </c>
      <c r="B2410" s="194" t="s">
        <v>738</v>
      </c>
      <c r="C2410" s="194" t="s">
        <v>731</v>
      </c>
      <c r="D2410" s="194" t="s">
        <v>494</v>
      </c>
      <c r="E2410" s="194" t="s">
        <v>740</v>
      </c>
      <c r="F2410" s="195">
        <v>-10000</v>
      </c>
      <c r="G2410" s="194">
        <f>'Drop downs XTRA'!$F2410*2</f>
        <v>-20000</v>
      </c>
      <c r="H2410" s="196">
        <v>42730</v>
      </c>
    </row>
    <row r="2411" spans="1:8">
      <c r="A2411" s="82" t="s">
        <v>759</v>
      </c>
      <c r="B2411" s="197" t="s">
        <v>738</v>
      </c>
      <c r="C2411" s="197" t="s">
        <v>743</v>
      </c>
      <c r="D2411" s="197" t="s">
        <v>751</v>
      </c>
      <c r="E2411" s="197" t="s">
        <v>740</v>
      </c>
      <c r="F2411" s="199">
        <v>-7000</v>
      </c>
      <c r="G2411" s="197">
        <f>'Drop downs XTRA'!$F2411*2</f>
        <v>-14000</v>
      </c>
      <c r="H2411" s="200">
        <v>42350</v>
      </c>
    </row>
    <row r="2412" spans="1:8">
      <c r="A2412" s="83" t="s">
        <v>756</v>
      </c>
      <c r="B2412" s="194" t="s">
        <v>748</v>
      </c>
      <c r="C2412" s="194" t="s">
        <v>743</v>
      </c>
      <c r="D2412" s="194" t="s">
        <v>739</v>
      </c>
      <c r="E2412" s="194" t="s">
        <v>740</v>
      </c>
      <c r="F2412" s="195">
        <v>-13000</v>
      </c>
      <c r="G2412" s="194">
        <f>'Drop downs XTRA'!$F2412*2</f>
        <v>-26000</v>
      </c>
      <c r="H2412" s="196">
        <v>42952</v>
      </c>
    </row>
    <row r="2413" spans="1:8">
      <c r="A2413" s="82" t="s">
        <v>757</v>
      </c>
      <c r="B2413" s="197" t="s">
        <v>748</v>
      </c>
      <c r="C2413" s="197" t="s">
        <v>734</v>
      </c>
      <c r="D2413" s="197" t="s">
        <v>752</v>
      </c>
      <c r="E2413" s="197" t="s">
        <v>740</v>
      </c>
      <c r="F2413" s="199">
        <v>-5000</v>
      </c>
      <c r="G2413" s="197">
        <f>'Drop downs XTRA'!$F2413*2</f>
        <v>-10000</v>
      </c>
      <c r="H2413" s="200">
        <v>42948</v>
      </c>
    </row>
    <row r="2414" spans="1:8">
      <c r="A2414" s="83" t="s">
        <v>758</v>
      </c>
      <c r="B2414" s="194" t="s">
        <v>748</v>
      </c>
      <c r="C2414" s="194" t="s">
        <v>504</v>
      </c>
      <c r="D2414" s="194" t="s">
        <v>494</v>
      </c>
      <c r="E2414" s="194" t="s">
        <v>740</v>
      </c>
      <c r="F2414" s="195">
        <v>-8000</v>
      </c>
      <c r="G2414" s="194">
        <f>'Drop downs XTRA'!$F2414*2</f>
        <v>-16000</v>
      </c>
      <c r="H2414" s="196">
        <v>42689</v>
      </c>
    </row>
    <row r="2415" spans="1:8">
      <c r="A2415" s="82" t="s">
        <v>759</v>
      </c>
      <c r="B2415" s="197" t="s">
        <v>748</v>
      </c>
      <c r="C2415" s="197" t="s">
        <v>731</v>
      </c>
      <c r="D2415" s="197" t="s">
        <v>739</v>
      </c>
      <c r="E2415" s="197" t="s">
        <v>740</v>
      </c>
      <c r="F2415" s="199">
        <v>-5000</v>
      </c>
      <c r="G2415" s="197">
        <f>'Drop downs XTRA'!$F2415*2</f>
        <v>-10000</v>
      </c>
      <c r="H2415" s="200">
        <v>42568</v>
      </c>
    </row>
    <row r="2416" spans="1:8">
      <c r="A2416" s="83" t="s">
        <v>756</v>
      </c>
      <c r="B2416" s="194" t="s">
        <v>744</v>
      </c>
      <c r="C2416" s="194" t="s">
        <v>731</v>
      </c>
      <c r="D2416" s="194" t="s">
        <v>752</v>
      </c>
      <c r="E2416" s="194" t="s">
        <v>740</v>
      </c>
      <c r="F2416" s="195">
        <v>-10000</v>
      </c>
      <c r="G2416" s="194">
        <f>'Drop downs XTRA'!$F2416*2</f>
        <v>-20000</v>
      </c>
      <c r="H2416" s="196">
        <v>42946</v>
      </c>
    </row>
    <row r="2417" spans="1:8">
      <c r="A2417" s="82" t="s">
        <v>757</v>
      </c>
      <c r="B2417" s="197" t="s">
        <v>744</v>
      </c>
      <c r="C2417" s="197" t="s">
        <v>502</v>
      </c>
      <c r="D2417" s="197" t="s">
        <v>732</v>
      </c>
      <c r="E2417" s="197" t="s">
        <v>740</v>
      </c>
      <c r="F2417" s="199">
        <v>-2000</v>
      </c>
      <c r="G2417" s="197">
        <f>'Drop downs XTRA'!$F2417*2</f>
        <v>-4000</v>
      </c>
      <c r="H2417" s="200">
        <v>42150</v>
      </c>
    </row>
    <row r="2418" spans="1:8">
      <c r="A2418" s="83" t="s">
        <v>758</v>
      </c>
      <c r="B2418" s="194" t="s">
        <v>744</v>
      </c>
      <c r="C2418" s="194" t="s">
        <v>743</v>
      </c>
      <c r="D2418" s="194" t="s">
        <v>732</v>
      </c>
      <c r="E2418" s="194" t="s">
        <v>740</v>
      </c>
      <c r="F2418" s="195">
        <v>-5000</v>
      </c>
      <c r="G2418" s="194">
        <f>'Drop downs XTRA'!$F2418*2</f>
        <v>-10000</v>
      </c>
      <c r="H2418" s="196">
        <v>42657</v>
      </c>
    </row>
    <row r="2419" spans="1:8">
      <c r="A2419" s="82" t="s">
        <v>759</v>
      </c>
      <c r="B2419" s="197" t="s">
        <v>744</v>
      </c>
      <c r="C2419" s="197" t="s">
        <v>731</v>
      </c>
      <c r="D2419" s="197" t="s">
        <v>752</v>
      </c>
      <c r="E2419" s="197" t="s">
        <v>740</v>
      </c>
      <c r="F2419" s="199">
        <v>-2000</v>
      </c>
      <c r="G2419" s="197">
        <f>'Drop downs XTRA'!$F2419*2</f>
        <v>-4000</v>
      </c>
      <c r="H2419" s="200">
        <v>42829</v>
      </c>
    </row>
    <row r="2420" spans="1:8">
      <c r="A2420" s="83" t="s">
        <v>756</v>
      </c>
      <c r="B2420" s="194" t="s">
        <v>738</v>
      </c>
      <c r="C2420" s="194" t="s">
        <v>504</v>
      </c>
      <c r="D2420" s="194" t="s">
        <v>494</v>
      </c>
      <c r="E2420" s="194" t="s">
        <v>740</v>
      </c>
      <c r="F2420" s="195">
        <v>-16000</v>
      </c>
      <c r="G2420" s="194">
        <f>'Drop downs XTRA'!$F2420*2</f>
        <v>-32000</v>
      </c>
      <c r="H2420" s="196">
        <v>42813</v>
      </c>
    </row>
    <row r="2421" spans="1:8">
      <c r="A2421" s="82" t="s">
        <v>757</v>
      </c>
      <c r="B2421" s="197" t="s">
        <v>738</v>
      </c>
      <c r="C2421" s="197" t="s">
        <v>502</v>
      </c>
      <c r="D2421" s="197" t="s">
        <v>749</v>
      </c>
      <c r="E2421" s="197" t="s">
        <v>740</v>
      </c>
      <c r="F2421" s="199">
        <v>-8000</v>
      </c>
      <c r="G2421" s="197">
        <f>'Drop downs XTRA'!$F2421*2</f>
        <v>-16000</v>
      </c>
      <c r="H2421" s="200">
        <v>42131</v>
      </c>
    </row>
    <row r="2422" spans="1:8">
      <c r="A2422" s="83" t="s">
        <v>758</v>
      </c>
      <c r="B2422" s="194" t="s">
        <v>738</v>
      </c>
      <c r="C2422" s="194" t="s">
        <v>743</v>
      </c>
      <c r="D2422" s="194" t="s">
        <v>739</v>
      </c>
      <c r="E2422" s="194" t="s">
        <v>740</v>
      </c>
      <c r="F2422" s="195">
        <v>-11000</v>
      </c>
      <c r="G2422" s="194">
        <f>'Drop downs XTRA'!$F2422*2</f>
        <v>-22000</v>
      </c>
      <c r="H2422" s="196">
        <v>42790</v>
      </c>
    </row>
    <row r="2423" spans="1:8">
      <c r="A2423" s="82" t="s">
        <v>759</v>
      </c>
      <c r="B2423" s="197" t="s">
        <v>738</v>
      </c>
      <c r="C2423" s="197" t="s">
        <v>750</v>
      </c>
      <c r="D2423" s="197" t="s">
        <v>749</v>
      </c>
      <c r="E2423" s="197" t="s">
        <v>740</v>
      </c>
      <c r="F2423" s="199">
        <v>-8000</v>
      </c>
      <c r="G2423" s="197">
        <f>'Drop downs XTRA'!$F2423*2</f>
        <v>-16000</v>
      </c>
      <c r="H2423" s="200">
        <v>42249</v>
      </c>
    </row>
    <row r="2424" spans="1:8">
      <c r="A2424" s="83" t="s">
        <v>760</v>
      </c>
      <c r="B2424" s="194" t="s">
        <v>738</v>
      </c>
      <c r="C2424" s="194" t="s">
        <v>753</v>
      </c>
      <c r="D2424" s="194" t="s">
        <v>753</v>
      </c>
      <c r="E2424" s="194" t="s">
        <v>745</v>
      </c>
      <c r="F2424" s="195">
        <v>-11000</v>
      </c>
      <c r="G2424" s="194">
        <f>'Drop downs XTRA'!$F2424*2</f>
        <v>-22000</v>
      </c>
      <c r="H2424" s="196">
        <v>42178</v>
      </c>
    </row>
    <row r="2425" spans="1:8">
      <c r="A2425" s="82" t="s">
        <v>39</v>
      </c>
      <c r="B2425" s="197" t="s">
        <v>738</v>
      </c>
      <c r="C2425" s="197" t="s">
        <v>753</v>
      </c>
      <c r="D2425" s="197" t="s">
        <v>753</v>
      </c>
      <c r="E2425" s="197" t="s">
        <v>745</v>
      </c>
      <c r="F2425" s="199">
        <v>-5530.0000000000009</v>
      </c>
      <c r="G2425" s="197">
        <f>'Drop downs XTRA'!$F2425*2</f>
        <v>-11060.000000000002</v>
      </c>
      <c r="H2425" s="200">
        <v>42937</v>
      </c>
    </row>
    <row r="2426" spans="1:8">
      <c r="A2426" s="83" t="s">
        <v>761</v>
      </c>
      <c r="B2426" s="194" t="s">
        <v>738</v>
      </c>
      <c r="C2426" s="194" t="s">
        <v>753</v>
      </c>
      <c r="D2426" s="194" t="s">
        <v>753</v>
      </c>
      <c r="E2426" s="194" t="s">
        <v>745</v>
      </c>
      <c r="F2426" s="195">
        <v>-1500</v>
      </c>
      <c r="G2426" s="194">
        <f>'Drop downs XTRA'!$F2426*2</f>
        <v>-3000</v>
      </c>
      <c r="H2426" s="196">
        <v>42249</v>
      </c>
    </row>
    <row r="2427" spans="1:8">
      <c r="A2427" s="82" t="s">
        <v>309</v>
      </c>
      <c r="B2427" s="197" t="s">
        <v>738</v>
      </c>
      <c r="C2427" s="197" t="s">
        <v>753</v>
      </c>
      <c r="D2427" s="197" t="s">
        <v>753</v>
      </c>
      <c r="E2427" s="197" t="s">
        <v>745</v>
      </c>
      <c r="F2427" s="199">
        <v>-3000</v>
      </c>
      <c r="G2427" s="197">
        <f>'Drop downs XTRA'!$F2427*2</f>
        <v>-6000</v>
      </c>
      <c r="H2427" s="200">
        <v>42457</v>
      </c>
    </row>
    <row r="2428" spans="1:8">
      <c r="A2428" s="83" t="s">
        <v>601</v>
      </c>
      <c r="B2428" s="194" t="s">
        <v>738</v>
      </c>
      <c r="C2428" s="194" t="s">
        <v>753</v>
      </c>
      <c r="D2428" s="194" t="s">
        <v>753</v>
      </c>
      <c r="E2428" s="194" t="s">
        <v>745</v>
      </c>
      <c r="F2428" s="195">
        <v>-3000</v>
      </c>
      <c r="G2428" s="194">
        <f>'Drop downs XTRA'!$F2428*2</f>
        <v>-6000</v>
      </c>
      <c r="H2428" s="196">
        <v>42944</v>
      </c>
    </row>
    <row r="2429" spans="1:8">
      <c r="A2429" s="82" t="s">
        <v>762</v>
      </c>
      <c r="B2429" s="197" t="s">
        <v>738</v>
      </c>
      <c r="C2429" s="197" t="s">
        <v>753</v>
      </c>
      <c r="D2429" s="197" t="s">
        <v>753</v>
      </c>
      <c r="E2429" s="197" t="s">
        <v>745</v>
      </c>
      <c r="F2429" s="199">
        <v>-2000</v>
      </c>
      <c r="G2429" s="197">
        <f>'Drop downs XTRA'!$F2429*2</f>
        <v>-4000</v>
      </c>
      <c r="H2429" s="200">
        <v>42440</v>
      </c>
    </row>
    <row r="2430" spans="1:8">
      <c r="A2430" s="83" t="s">
        <v>763</v>
      </c>
      <c r="B2430" s="194" t="s">
        <v>738</v>
      </c>
      <c r="C2430" s="194" t="s">
        <v>753</v>
      </c>
      <c r="D2430" s="194" t="s">
        <v>753</v>
      </c>
      <c r="E2430" s="194" t="s">
        <v>745</v>
      </c>
      <c r="F2430" s="195">
        <v>-5000</v>
      </c>
      <c r="G2430" s="194">
        <f>'Drop downs XTRA'!$F2430*2</f>
        <v>-10000</v>
      </c>
      <c r="H2430" s="196">
        <v>42138</v>
      </c>
    </row>
    <row r="2431" spans="1:8">
      <c r="A2431" s="82" t="s">
        <v>764</v>
      </c>
      <c r="B2431" s="197" t="s">
        <v>738</v>
      </c>
      <c r="C2431" s="197" t="s">
        <v>753</v>
      </c>
      <c r="D2431" s="197" t="s">
        <v>753</v>
      </c>
      <c r="E2431" s="197" t="s">
        <v>745</v>
      </c>
      <c r="F2431" s="199">
        <v>-3000</v>
      </c>
      <c r="G2431" s="197">
        <f>'Drop downs XTRA'!$F2431*2</f>
        <v>-6000</v>
      </c>
      <c r="H2431" s="200">
        <v>42845</v>
      </c>
    </row>
    <row r="2432" spans="1:8">
      <c r="A2432" s="83" t="s">
        <v>533</v>
      </c>
      <c r="B2432" s="194" t="s">
        <v>738</v>
      </c>
      <c r="C2432" s="194" t="s">
        <v>753</v>
      </c>
      <c r="D2432" s="194" t="s">
        <v>753</v>
      </c>
      <c r="E2432" s="194" t="s">
        <v>745</v>
      </c>
      <c r="F2432" s="195">
        <v>-4000</v>
      </c>
      <c r="G2432" s="194">
        <f>'Drop downs XTRA'!$F2432*2</f>
        <v>-8000</v>
      </c>
      <c r="H2432" s="196">
        <v>42122</v>
      </c>
    </row>
    <row r="2433" spans="1:8">
      <c r="A2433" s="82" t="s">
        <v>760</v>
      </c>
      <c r="B2433" s="197" t="s">
        <v>730</v>
      </c>
      <c r="C2433" s="197" t="s">
        <v>753</v>
      </c>
      <c r="D2433" s="197" t="s">
        <v>753</v>
      </c>
      <c r="E2433" s="197" t="s">
        <v>745</v>
      </c>
      <c r="F2433" s="199">
        <v>-11000</v>
      </c>
      <c r="G2433" s="197">
        <f>'Drop downs XTRA'!$F2433*2</f>
        <v>-22000</v>
      </c>
      <c r="H2433" s="200">
        <v>42305</v>
      </c>
    </row>
    <row r="2434" spans="1:8">
      <c r="A2434" s="83" t="s">
        <v>39</v>
      </c>
      <c r="B2434" s="194" t="s">
        <v>730</v>
      </c>
      <c r="C2434" s="194" t="s">
        <v>753</v>
      </c>
      <c r="D2434" s="194" t="s">
        <v>753</v>
      </c>
      <c r="E2434" s="194" t="s">
        <v>745</v>
      </c>
      <c r="F2434" s="195">
        <v>-5530.0000000000009</v>
      </c>
      <c r="G2434" s="194">
        <f>'Drop downs XTRA'!$F2434*2</f>
        <v>-11060.000000000002</v>
      </c>
      <c r="H2434" s="196">
        <v>42962</v>
      </c>
    </row>
    <row r="2435" spans="1:8">
      <c r="A2435" s="82" t="s">
        <v>761</v>
      </c>
      <c r="B2435" s="197" t="s">
        <v>730</v>
      </c>
      <c r="C2435" s="197" t="s">
        <v>753</v>
      </c>
      <c r="D2435" s="197" t="s">
        <v>753</v>
      </c>
      <c r="E2435" s="197" t="s">
        <v>745</v>
      </c>
      <c r="F2435" s="199">
        <v>-2000</v>
      </c>
      <c r="G2435" s="197">
        <f>'Drop downs XTRA'!$F2435*2</f>
        <v>-4000</v>
      </c>
      <c r="H2435" s="200">
        <v>42734</v>
      </c>
    </row>
    <row r="2436" spans="1:8">
      <c r="A2436" s="83" t="s">
        <v>309</v>
      </c>
      <c r="B2436" s="194" t="s">
        <v>730</v>
      </c>
      <c r="C2436" s="194" t="s">
        <v>753</v>
      </c>
      <c r="D2436" s="194" t="s">
        <v>753</v>
      </c>
      <c r="E2436" s="194" t="s">
        <v>745</v>
      </c>
      <c r="F2436" s="195">
        <v>-1500</v>
      </c>
      <c r="G2436" s="194">
        <f>'Drop downs XTRA'!$F2436*2</f>
        <v>-3000</v>
      </c>
      <c r="H2436" s="196">
        <v>42317</v>
      </c>
    </row>
    <row r="2437" spans="1:8">
      <c r="A2437" s="82" t="s">
        <v>601</v>
      </c>
      <c r="B2437" s="197" t="s">
        <v>730</v>
      </c>
      <c r="C2437" s="197" t="s">
        <v>753</v>
      </c>
      <c r="D2437" s="197" t="s">
        <v>753</v>
      </c>
      <c r="E2437" s="197" t="s">
        <v>745</v>
      </c>
      <c r="F2437" s="199">
        <v>-2000</v>
      </c>
      <c r="G2437" s="197">
        <f>'Drop downs XTRA'!$F2437*2</f>
        <v>-4000</v>
      </c>
      <c r="H2437" s="200">
        <v>42723</v>
      </c>
    </row>
    <row r="2438" spans="1:8">
      <c r="A2438" s="83" t="s">
        <v>762</v>
      </c>
      <c r="B2438" s="194" t="s">
        <v>730</v>
      </c>
      <c r="C2438" s="194" t="s">
        <v>753</v>
      </c>
      <c r="D2438" s="194" t="s">
        <v>753</v>
      </c>
      <c r="E2438" s="194" t="s">
        <v>745</v>
      </c>
      <c r="F2438" s="195">
        <v>-1000</v>
      </c>
      <c r="G2438" s="194">
        <f>'Drop downs XTRA'!$F2438*2</f>
        <v>-2000</v>
      </c>
      <c r="H2438" s="196">
        <v>42576</v>
      </c>
    </row>
    <row r="2439" spans="1:8">
      <c r="A2439" s="82" t="s">
        <v>763</v>
      </c>
      <c r="B2439" s="197" t="s">
        <v>730</v>
      </c>
      <c r="C2439" s="197" t="s">
        <v>753</v>
      </c>
      <c r="D2439" s="197" t="s">
        <v>753</v>
      </c>
      <c r="E2439" s="197" t="s">
        <v>745</v>
      </c>
      <c r="F2439" s="199">
        <v>-6000</v>
      </c>
      <c r="G2439" s="197">
        <f>'Drop downs XTRA'!$F2439*2</f>
        <v>-12000</v>
      </c>
      <c r="H2439" s="200">
        <v>42178</v>
      </c>
    </row>
    <row r="2440" spans="1:8">
      <c r="A2440" s="83" t="s">
        <v>764</v>
      </c>
      <c r="B2440" s="194" t="s">
        <v>730</v>
      </c>
      <c r="C2440" s="194" t="s">
        <v>753</v>
      </c>
      <c r="D2440" s="194" t="s">
        <v>753</v>
      </c>
      <c r="E2440" s="194" t="s">
        <v>745</v>
      </c>
      <c r="F2440" s="195">
        <v>-2000</v>
      </c>
      <c r="G2440" s="194">
        <f>'Drop downs XTRA'!$F2440*2</f>
        <v>-4000</v>
      </c>
      <c r="H2440" s="196">
        <v>42758</v>
      </c>
    </row>
    <row r="2441" spans="1:8">
      <c r="A2441" s="82" t="s">
        <v>533</v>
      </c>
      <c r="B2441" s="197" t="s">
        <v>730</v>
      </c>
      <c r="C2441" s="197" t="s">
        <v>753</v>
      </c>
      <c r="D2441" s="197" t="s">
        <v>753</v>
      </c>
      <c r="E2441" s="197" t="s">
        <v>745</v>
      </c>
      <c r="F2441" s="199">
        <v>-4000</v>
      </c>
      <c r="G2441" s="197">
        <f>'Drop downs XTRA'!$F2441*2</f>
        <v>-8000</v>
      </c>
      <c r="H2441" s="200">
        <v>42394</v>
      </c>
    </row>
    <row r="2442" spans="1:8">
      <c r="A2442" s="83" t="s">
        <v>760</v>
      </c>
      <c r="B2442" s="194" t="s">
        <v>738</v>
      </c>
      <c r="C2442" s="194" t="s">
        <v>753</v>
      </c>
      <c r="D2442" s="194" t="s">
        <v>753</v>
      </c>
      <c r="E2442" s="194" t="s">
        <v>745</v>
      </c>
      <c r="F2442" s="195">
        <v>-11000</v>
      </c>
      <c r="G2442" s="194">
        <f>'Drop downs XTRA'!$F2442*2</f>
        <v>-22000</v>
      </c>
      <c r="H2442" s="196">
        <v>42008</v>
      </c>
    </row>
    <row r="2443" spans="1:8">
      <c r="A2443" s="82" t="s">
        <v>39</v>
      </c>
      <c r="B2443" s="197" t="s">
        <v>738</v>
      </c>
      <c r="C2443" s="197" t="s">
        <v>753</v>
      </c>
      <c r="D2443" s="197" t="s">
        <v>753</v>
      </c>
      <c r="E2443" s="197" t="s">
        <v>745</v>
      </c>
      <c r="F2443" s="199">
        <v>-5530.0000000000009</v>
      </c>
      <c r="G2443" s="197">
        <f>'Drop downs XTRA'!$F2443*2</f>
        <v>-11060.000000000002</v>
      </c>
      <c r="H2443" s="200">
        <v>42502</v>
      </c>
    </row>
    <row r="2444" spans="1:8">
      <c r="A2444" s="83" t="s">
        <v>761</v>
      </c>
      <c r="B2444" s="194" t="s">
        <v>738</v>
      </c>
      <c r="C2444" s="194" t="s">
        <v>753</v>
      </c>
      <c r="D2444" s="194" t="s">
        <v>753</v>
      </c>
      <c r="E2444" s="194" t="s">
        <v>745</v>
      </c>
      <c r="F2444" s="195">
        <v>-1500</v>
      </c>
      <c r="G2444" s="194">
        <f>'Drop downs XTRA'!$F2444*2</f>
        <v>-3000</v>
      </c>
      <c r="H2444" s="196">
        <v>42861</v>
      </c>
    </row>
    <row r="2445" spans="1:8">
      <c r="A2445" s="82" t="s">
        <v>309</v>
      </c>
      <c r="B2445" s="197" t="s">
        <v>738</v>
      </c>
      <c r="C2445" s="197" t="s">
        <v>753</v>
      </c>
      <c r="D2445" s="197" t="s">
        <v>753</v>
      </c>
      <c r="E2445" s="197" t="s">
        <v>745</v>
      </c>
      <c r="F2445" s="199">
        <v>-2000</v>
      </c>
      <c r="G2445" s="197">
        <f>'Drop downs XTRA'!$F2445*2</f>
        <v>-4000</v>
      </c>
      <c r="H2445" s="200">
        <v>42098</v>
      </c>
    </row>
    <row r="2446" spans="1:8">
      <c r="A2446" s="83" t="s">
        <v>601</v>
      </c>
      <c r="B2446" s="194" t="s">
        <v>738</v>
      </c>
      <c r="C2446" s="194" t="s">
        <v>753</v>
      </c>
      <c r="D2446" s="194" t="s">
        <v>753</v>
      </c>
      <c r="E2446" s="194" t="s">
        <v>745</v>
      </c>
      <c r="F2446" s="195">
        <v>-3000</v>
      </c>
      <c r="G2446" s="194">
        <f>'Drop downs XTRA'!$F2446*2</f>
        <v>-6000</v>
      </c>
      <c r="H2446" s="196">
        <v>42188</v>
      </c>
    </row>
    <row r="2447" spans="1:8">
      <c r="A2447" s="82" t="s">
        <v>762</v>
      </c>
      <c r="B2447" s="197" t="s">
        <v>738</v>
      </c>
      <c r="C2447" s="197" t="s">
        <v>753</v>
      </c>
      <c r="D2447" s="197" t="s">
        <v>753</v>
      </c>
      <c r="E2447" s="197" t="s">
        <v>745</v>
      </c>
      <c r="F2447" s="199">
        <v>-2000</v>
      </c>
      <c r="G2447" s="197">
        <f>'Drop downs XTRA'!$F2447*2</f>
        <v>-4000</v>
      </c>
      <c r="H2447" s="200">
        <v>42374</v>
      </c>
    </row>
    <row r="2448" spans="1:8">
      <c r="A2448" s="83" t="s">
        <v>763</v>
      </c>
      <c r="B2448" s="194" t="s">
        <v>738</v>
      </c>
      <c r="C2448" s="194" t="s">
        <v>753</v>
      </c>
      <c r="D2448" s="194" t="s">
        <v>753</v>
      </c>
      <c r="E2448" s="194" t="s">
        <v>745</v>
      </c>
      <c r="F2448" s="195">
        <v>-4000</v>
      </c>
      <c r="G2448" s="194">
        <f>'Drop downs XTRA'!$F2448*2</f>
        <v>-8000</v>
      </c>
      <c r="H2448" s="196">
        <v>42557</v>
      </c>
    </row>
    <row r="2449" spans="1:8">
      <c r="A2449" s="82" t="s">
        <v>764</v>
      </c>
      <c r="B2449" s="197" t="s">
        <v>738</v>
      </c>
      <c r="C2449" s="197" t="s">
        <v>753</v>
      </c>
      <c r="D2449" s="197" t="s">
        <v>753</v>
      </c>
      <c r="E2449" s="197" t="s">
        <v>745</v>
      </c>
      <c r="F2449" s="199">
        <v>-2000</v>
      </c>
      <c r="G2449" s="197">
        <f>'Drop downs XTRA'!$F2449*2</f>
        <v>-4000</v>
      </c>
      <c r="H2449" s="200">
        <v>42430</v>
      </c>
    </row>
    <row r="2450" spans="1:8">
      <c r="A2450" s="83" t="s">
        <v>533</v>
      </c>
      <c r="B2450" s="194" t="s">
        <v>738</v>
      </c>
      <c r="C2450" s="194" t="s">
        <v>753</v>
      </c>
      <c r="D2450" s="194" t="s">
        <v>753</v>
      </c>
      <c r="E2450" s="194" t="s">
        <v>745</v>
      </c>
      <c r="F2450" s="195">
        <v>-4000</v>
      </c>
      <c r="G2450" s="194">
        <f>'Drop downs XTRA'!$F2450*2</f>
        <v>-8000</v>
      </c>
      <c r="H2450" s="196">
        <v>42561</v>
      </c>
    </row>
    <row r="2451" spans="1:8">
      <c r="A2451" s="82" t="s">
        <v>760</v>
      </c>
      <c r="B2451" s="197" t="s">
        <v>748</v>
      </c>
      <c r="C2451" s="197" t="s">
        <v>753</v>
      </c>
      <c r="D2451" s="197" t="s">
        <v>753</v>
      </c>
      <c r="E2451" s="197" t="s">
        <v>745</v>
      </c>
      <c r="F2451" s="199">
        <v>-10500</v>
      </c>
      <c r="G2451" s="197">
        <f>'Drop downs XTRA'!$F2451*2</f>
        <v>-21000</v>
      </c>
      <c r="H2451" s="200">
        <v>42808</v>
      </c>
    </row>
    <row r="2452" spans="1:8">
      <c r="A2452" s="83" t="s">
        <v>39</v>
      </c>
      <c r="B2452" s="194" t="s">
        <v>748</v>
      </c>
      <c r="C2452" s="194" t="s">
        <v>753</v>
      </c>
      <c r="D2452" s="194" t="s">
        <v>753</v>
      </c>
      <c r="E2452" s="194" t="s">
        <v>745</v>
      </c>
      <c r="F2452" s="195">
        <v>-5530.0000000000009</v>
      </c>
      <c r="G2452" s="194">
        <f>'Drop downs XTRA'!$F2452*2</f>
        <v>-11060.000000000002</v>
      </c>
      <c r="H2452" s="196">
        <v>42108</v>
      </c>
    </row>
    <row r="2453" spans="1:8">
      <c r="A2453" s="82" t="s">
        <v>761</v>
      </c>
      <c r="B2453" s="197" t="s">
        <v>748</v>
      </c>
      <c r="C2453" s="197" t="s">
        <v>753</v>
      </c>
      <c r="D2453" s="197" t="s">
        <v>753</v>
      </c>
      <c r="E2453" s="197" t="s">
        <v>745</v>
      </c>
      <c r="F2453" s="199">
        <v>-1300</v>
      </c>
      <c r="G2453" s="197">
        <f>'Drop downs XTRA'!$F2453*2</f>
        <v>-2600</v>
      </c>
      <c r="H2453" s="200">
        <v>42834</v>
      </c>
    </row>
    <row r="2454" spans="1:8">
      <c r="A2454" s="83" t="s">
        <v>309</v>
      </c>
      <c r="B2454" s="194" t="s">
        <v>748</v>
      </c>
      <c r="C2454" s="194" t="s">
        <v>753</v>
      </c>
      <c r="D2454" s="194" t="s">
        <v>753</v>
      </c>
      <c r="E2454" s="194" t="s">
        <v>745</v>
      </c>
      <c r="F2454" s="195">
        <v>-3500</v>
      </c>
      <c r="G2454" s="194">
        <f>'Drop downs XTRA'!$F2454*2</f>
        <v>-7000</v>
      </c>
      <c r="H2454" s="196">
        <v>42168</v>
      </c>
    </row>
    <row r="2455" spans="1:8">
      <c r="A2455" s="82" t="s">
        <v>601</v>
      </c>
      <c r="B2455" s="197" t="s">
        <v>748</v>
      </c>
      <c r="C2455" s="197" t="s">
        <v>753</v>
      </c>
      <c r="D2455" s="197" t="s">
        <v>753</v>
      </c>
      <c r="E2455" s="197" t="s">
        <v>745</v>
      </c>
      <c r="F2455" s="199">
        <v>0</v>
      </c>
      <c r="G2455" s="197">
        <f>'Drop downs XTRA'!$F2455*2</f>
        <v>0</v>
      </c>
      <c r="H2455" s="200">
        <v>42742</v>
      </c>
    </row>
    <row r="2456" spans="1:8">
      <c r="A2456" s="83" t="s">
        <v>762</v>
      </c>
      <c r="B2456" s="194" t="s">
        <v>748</v>
      </c>
      <c r="C2456" s="194" t="s">
        <v>753</v>
      </c>
      <c r="D2456" s="194" t="s">
        <v>753</v>
      </c>
      <c r="E2456" s="194" t="s">
        <v>745</v>
      </c>
      <c r="F2456" s="195">
        <v>-1500</v>
      </c>
      <c r="G2456" s="194">
        <f>'Drop downs XTRA'!$F2456*2</f>
        <v>-3000</v>
      </c>
      <c r="H2456" s="196">
        <v>42371</v>
      </c>
    </row>
    <row r="2457" spans="1:8">
      <c r="A2457" s="82" t="s">
        <v>763</v>
      </c>
      <c r="B2457" s="197" t="s">
        <v>748</v>
      </c>
      <c r="C2457" s="197" t="s">
        <v>753</v>
      </c>
      <c r="D2457" s="197" t="s">
        <v>753</v>
      </c>
      <c r="E2457" s="197" t="s">
        <v>745</v>
      </c>
      <c r="F2457" s="199">
        <v>-2500</v>
      </c>
      <c r="G2457" s="197">
        <f>'Drop downs XTRA'!$F2457*2</f>
        <v>-5000</v>
      </c>
      <c r="H2457" s="200">
        <v>42655</v>
      </c>
    </row>
    <row r="2458" spans="1:8">
      <c r="A2458" s="83" t="s">
        <v>764</v>
      </c>
      <c r="B2458" s="194" t="s">
        <v>748</v>
      </c>
      <c r="C2458" s="194" t="s">
        <v>753</v>
      </c>
      <c r="D2458" s="194" t="s">
        <v>753</v>
      </c>
      <c r="E2458" s="194" t="s">
        <v>745</v>
      </c>
      <c r="F2458" s="195">
        <v>-1500</v>
      </c>
      <c r="G2458" s="194">
        <f>'Drop downs XTRA'!$F2458*2</f>
        <v>-3000</v>
      </c>
      <c r="H2458" s="196">
        <v>42449</v>
      </c>
    </row>
    <row r="2459" spans="1:8">
      <c r="A2459" s="82" t="s">
        <v>533</v>
      </c>
      <c r="B2459" s="197" t="s">
        <v>748</v>
      </c>
      <c r="C2459" s="197" t="s">
        <v>753</v>
      </c>
      <c r="D2459" s="197" t="s">
        <v>753</v>
      </c>
      <c r="E2459" s="197" t="s">
        <v>745</v>
      </c>
      <c r="F2459" s="199">
        <v>-4000</v>
      </c>
      <c r="G2459" s="197">
        <f>'Drop downs XTRA'!$F2459*2</f>
        <v>-8000</v>
      </c>
      <c r="H2459" s="200">
        <v>42820</v>
      </c>
    </row>
    <row r="2460" spans="1:8">
      <c r="A2460" s="83" t="s">
        <v>760</v>
      </c>
      <c r="B2460" s="194" t="s">
        <v>744</v>
      </c>
      <c r="C2460" s="194" t="s">
        <v>753</v>
      </c>
      <c r="D2460" s="194" t="s">
        <v>753</v>
      </c>
      <c r="E2460" s="194" t="s">
        <v>745</v>
      </c>
      <c r="F2460" s="195">
        <v>-11000</v>
      </c>
      <c r="G2460" s="194">
        <f>'Drop downs XTRA'!$F2460*2</f>
        <v>-22000</v>
      </c>
      <c r="H2460" s="196">
        <v>42667</v>
      </c>
    </row>
    <row r="2461" spans="1:8">
      <c r="A2461" s="82" t="s">
        <v>39</v>
      </c>
      <c r="B2461" s="197" t="s">
        <v>744</v>
      </c>
      <c r="C2461" s="197" t="s">
        <v>753</v>
      </c>
      <c r="D2461" s="197" t="s">
        <v>753</v>
      </c>
      <c r="E2461" s="197" t="s">
        <v>745</v>
      </c>
      <c r="F2461" s="199">
        <v>-5530.0000000000009</v>
      </c>
      <c r="G2461" s="197">
        <f>'Drop downs XTRA'!$F2461*2</f>
        <v>-11060.000000000002</v>
      </c>
      <c r="H2461" s="200">
        <v>42850</v>
      </c>
    </row>
    <row r="2462" spans="1:8">
      <c r="A2462" s="83" t="s">
        <v>761</v>
      </c>
      <c r="B2462" s="194" t="s">
        <v>744</v>
      </c>
      <c r="C2462" s="194" t="s">
        <v>753</v>
      </c>
      <c r="D2462" s="194" t="s">
        <v>753</v>
      </c>
      <c r="E2462" s="194" t="s">
        <v>745</v>
      </c>
      <c r="F2462" s="195">
        <v>-2500</v>
      </c>
      <c r="G2462" s="194">
        <f>'Drop downs XTRA'!$F2462*2</f>
        <v>-5000</v>
      </c>
      <c r="H2462" s="196">
        <v>42676</v>
      </c>
    </row>
    <row r="2463" spans="1:8">
      <c r="A2463" s="82" t="s">
        <v>309</v>
      </c>
      <c r="B2463" s="197" t="s">
        <v>744</v>
      </c>
      <c r="C2463" s="197" t="s">
        <v>753</v>
      </c>
      <c r="D2463" s="197" t="s">
        <v>753</v>
      </c>
      <c r="E2463" s="197" t="s">
        <v>745</v>
      </c>
      <c r="F2463" s="199">
        <v>-1500</v>
      </c>
      <c r="G2463" s="197">
        <f>'Drop downs XTRA'!$F2463*2</f>
        <v>-3000</v>
      </c>
      <c r="H2463" s="200">
        <v>42728</v>
      </c>
    </row>
    <row r="2464" spans="1:8">
      <c r="A2464" s="83" t="s">
        <v>601</v>
      </c>
      <c r="B2464" s="194" t="s">
        <v>744</v>
      </c>
      <c r="C2464" s="194" t="s">
        <v>753</v>
      </c>
      <c r="D2464" s="194" t="s">
        <v>753</v>
      </c>
      <c r="E2464" s="194" t="s">
        <v>745</v>
      </c>
      <c r="F2464" s="195">
        <v>-3500</v>
      </c>
      <c r="G2464" s="194">
        <f>'Drop downs XTRA'!$F2464*2</f>
        <v>-7000</v>
      </c>
      <c r="H2464" s="196">
        <v>42716</v>
      </c>
    </row>
    <row r="2465" spans="1:8">
      <c r="A2465" s="82" t="s">
        <v>762</v>
      </c>
      <c r="B2465" s="197" t="s">
        <v>744</v>
      </c>
      <c r="C2465" s="197" t="s">
        <v>753</v>
      </c>
      <c r="D2465" s="197" t="s">
        <v>753</v>
      </c>
      <c r="E2465" s="197" t="s">
        <v>745</v>
      </c>
      <c r="F2465" s="199">
        <v>-2000</v>
      </c>
      <c r="G2465" s="197">
        <f>'Drop downs XTRA'!$F2465*2</f>
        <v>-4000</v>
      </c>
      <c r="H2465" s="200">
        <v>42058</v>
      </c>
    </row>
    <row r="2466" spans="1:8">
      <c r="A2466" s="83" t="s">
        <v>763</v>
      </c>
      <c r="B2466" s="194" t="s">
        <v>744</v>
      </c>
      <c r="C2466" s="194" t="s">
        <v>753</v>
      </c>
      <c r="D2466" s="194" t="s">
        <v>753</v>
      </c>
      <c r="E2466" s="194" t="s">
        <v>745</v>
      </c>
      <c r="F2466" s="195">
        <v>-1500</v>
      </c>
      <c r="G2466" s="194">
        <f>'Drop downs XTRA'!$F2466*2</f>
        <v>-3000</v>
      </c>
      <c r="H2466" s="196">
        <v>42834</v>
      </c>
    </row>
    <row r="2467" spans="1:8">
      <c r="A2467" s="82" t="s">
        <v>764</v>
      </c>
      <c r="B2467" s="197" t="s">
        <v>744</v>
      </c>
      <c r="C2467" s="197" t="s">
        <v>753</v>
      </c>
      <c r="D2467" s="197" t="s">
        <v>753</v>
      </c>
      <c r="E2467" s="197" t="s">
        <v>745</v>
      </c>
      <c r="F2467" s="199">
        <v>-500</v>
      </c>
      <c r="G2467" s="197">
        <f>'Drop downs XTRA'!$F2467*2</f>
        <v>-1000</v>
      </c>
      <c r="H2467" s="200">
        <v>42141</v>
      </c>
    </row>
    <row r="2468" spans="1:8">
      <c r="A2468" s="83" t="s">
        <v>533</v>
      </c>
      <c r="B2468" s="194" t="s">
        <v>744</v>
      </c>
      <c r="C2468" s="194" t="s">
        <v>753</v>
      </c>
      <c r="D2468" s="194" t="s">
        <v>753</v>
      </c>
      <c r="E2468" s="194" t="s">
        <v>745</v>
      </c>
      <c r="F2468" s="195">
        <v>-1000</v>
      </c>
      <c r="G2468" s="194">
        <f>'Drop downs XTRA'!$F2468*2</f>
        <v>-2000</v>
      </c>
      <c r="H2468" s="196">
        <v>42878</v>
      </c>
    </row>
    <row r="2469" spans="1:8">
      <c r="A2469" s="82" t="s">
        <v>729</v>
      </c>
      <c r="B2469" s="197" t="s">
        <v>730</v>
      </c>
      <c r="C2469" s="197" t="s">
        <v>731</v>
      </c>
      <c r="D2469" s="197" t="s">
        <v>732</v>
      </c>
      <c r="E2469" s="197" t="s">
        <v>28</v>
      </c>
      <c r="F2469" s="199">
        <v>30429</v>
      </c>
      <c r="G2469" s="197">
        <f>'Drop downs XTRA'!$F2469*2</f>
        <v>60858</v>
      </c>
      <c r="H2469" s="200">
        <v>42120</v>
      </c>
    </row>
    <row r="2470" spans="1:8">
      <c r="A2470" s="83" t="s">
        <v>735</v>
      </c>
      <c r="B2470" s="194" t="s">
        <v>730</v>
      </c>
      <c r="C2470" s="194" t="s">
        <v>504</v>
      </c>
      <c r="D2470" s="194" t="s">
        <v>739</v>
      </c>
      <c r="E2470" s="194" t="s">
        <v>28</v>
      </c>
      <c r="F2470" s="195">
        <v>7203.5999999999985</v>
      </c>
      <c r="G2470" s="194">
        <f>'Drop downs XTRA'!$F2470*2</f>
        <v>14407.199999999997</v>
      </c>
      <c r="H2470" s="196">
        <v>42161</v>
      </c>
    </row>
    <row r="2471" spans="1:8">
      <c r="A2471" s="82" t="s">
        <v>741</v>
      </c>
      <c r="B2471" s="197" t="s">
        <v>730</v>
      </c>
      <c r="C2471" s="197" t="s">
        <v>504</v>
      </c>
      <c r="D2471" s="197" t="s">
        <v>739</v>
      </c>
      <c r="E2471" s="197" t="s">
        <v>28</v>
      </c>
      <c r="F2471" s="199">
        <v>12791.519999999999</v>
      </c>
      <c r="G2471" s="197">
        <f>'Drop downs XTRA'!$F2471*2</f>
        <v>25583.039999999997</v>
      </c>
      <c r="H2471" s="200">
        <v>42676</v>
      </c>
    </row>
    <row r="2472" spans="1:8">
      <c r="A2472" s="83" t="s">
        <v>746</v>
      </c>
      <c r="B2472" s="194" t="s">
        <v>730</v>
      </c>
      <c r="C2472" s="194" t="s">
        <v>734</v>
      </c>
      <c r="D2472" s="194" t="s">
        <v>494</v>
      </c>
      <c r="E2472" s="194" t="s">
        <v>28</v>
      </c>
      <c r="F2472" s="195">
        <v>15692.544000000002</v>
      </c>
      <c r="G2472" s="194">
        <f>'Drop downs XTRA'!$F2472*2</f>
        <v>31385.088000000003</v>
      </c>
      <c r="H2472" s="196">
        <v>42415</v>
      </c>
    </row>
    <row r="2473" spans="1:8">
      <c r="A2473" s="82" t="s">
        <v>729</v>
      </c>
      <c r="B2473" s="197" t="s">
        <v>738</v>
      </c>
      <c r="C2473" s="197" t="s">
        <v>731</v>
      </c>
      <c r="D2473" s="197" t="s">
        <v>739</v>
      </c>
      <c r="E2473" s="197" t="s">
        <v>28</v>
      </c>
      <c r="F2473" s="199">
        <v>29994.299999999996</v>
      </c>
      <c r="G2473" s="197">
        <f>'Drop downs XTRA'!$F2473*2</f>
        <v>59988.599999999991</v>
      </c>
      <c r="H2473" s="200">
        <v>42609</v>
      </c>
    </row>
    <row r="2474" spans="1:8">
      <c r="A2474" s="83" t="s">
        <v>735</v>
      </c>
      <c r="B2474" s="194" t="s">
        <v>738</v>
      </c>
      <c r="C2474" s="194" t="s">
        <v>731</v>
      </c>
      <c r="D2474" s="194" t="s">
        <v>732</v>
      </c>
      <c r="E2474" s="194" t="s">
        <v>28</v>
      </c>
      <c r="F2474" s="195">
        <v>8294.58</v>
      </c>
      <c r="G2474" s="194">
        <f>'Drop downs XTRA'!$F2474*2</f>
        <v>16589.16</v>
      </c>
      <c r="H2474" s="196">
        <v>42626</v>
      </c>
    </row>
    <row r="2475" spans="1:8">
      <c r="A2475" s="82" t="s">
        <v>741</v>
      </c>
      <c r="B2475" s="197" t="s">
        <v>738</v>
      </c>
      <c r="C2475" s="197" t="s">
        <v>734</v>
      </c>
      <c r="D2475" s="197" t="s">
        <v>491</v>
      </c>
      <c r="E2475" s="197" t="s">
        <v>28</v>
      </c>
      <c r="F2475" s="199">
        <v>14889.6</v>
      </c>
      <c r="G2475" s="197">
        <f>'Drop downs XTRA'!$F2475*2</f>
        <v>29779.200000000001</v>
      </c>
      <c r="H2475" s="200">
        <v>42813</v>
      </c>
    </row>
    <row r="2476" spans="1:8">
      <c r="A2476" s="83" t="s">
        <v>746</v>
      </c>
      <c r="B2476" s="194" t="s">
        <v>738</v>
      </c>
      <c r="C2476" s="194" t="s">
        <v>734</v>
      </c>
      <c r="D2476" s="194" t="s">
        <v>751</v>
      </c>
      <c r="E2476" s="194" t="s">
        <v>28</v>
      </c>
      <c r="F2476" s="195">
        <v>18044.544000000002</v>
      </c>
      <c r="G2476" s="194">
        <f>'Drop downs XTRA'!$F2476*2</f>
        <v>36089.088000000003</v>
      </c>
      <c r="H2476" s="196">
        <v>42622</v>
      </c>
    </row>
    <row r="2477" spans="1:8">
      <c r="A2477" s="82" t="s">
        <v>729</v>
      </c>
      <c r="B2477" s="197" t="s">
        <v>744</v>
      </c>
      <c r="C2477" s="197" t="s">
        <v>504</v>
      </c>
      <c r="D2477" s="197" t="s">
        <v>732</v>
      </c>
      <c r="E2477" s="197" t="s">
        <v>28</v>
      </c>
      <c r="F2477" s="199">
        <v>21751.099999999995</v>
      </c>
      <c r="G2477" s="197">
        <f>'Drop downs XTRA'!$F2477*2</f>
        <v>43502.19999999999</v>
      </c>
      <c r="H2477" s="200">
        <v>42536</v>
      </c>
    </row>
    <row r="2478" spans="1:8">
      <c r="A2478" s="83" t="s">
        <v>735</v>
      </c>
      <c r="B2478" s="194" t="s">
        <v>744</v>
      </c>
      <c r="C2478" s="194" t="s">
        <v>504</v>
      </c>
      <c r="D2478" s="194" t="s">
        <v>751</v>
      </c>
      <c r="E2478" s="194" t="s">
        <v>28</v>
      </c>
      <c r="F2478" s="195">
        <v>10382.580000000002</v>
      </c>
      <c r="G2478" s="194">
        <f>'Drop downs XTRA'!$F2478*2</f>
        <v>20765.160000000003</v>
      </c>
      <c r="H2478" s="196">
        <v>42556</v>
      </c>
    </row>
    <row r="2479" spans="1:8">
      <c r="A2479" s="82" t="s">
        <v>741</v>
      </c>
      <c r="B2479" s="197" t="s">
        <v>744</v>
      </c>
      <c r="C2479" s="197" t="s">
        <v>734</v>
      </c>
      <c r="D2479" s="197" t="s">
        <v>491</v>
      </c>
      <c r="E2479" s="197" t="s">
        <v>28</v>
      </c>
      <c r="F2479" s="199">
        <v>12673.079999999998</v>
      </c>
      <c r="G2479" s="197">
        <f>'Drop downs XTRA'!$F2479*2</f>
        <v>25346.159999999996</v>
      </c>
      <c r="H2479" s="200">
        <v>42980</v>
      </c>
    </row>
    <row r="2480" spans="1:8">
      <c r="A2480" s="83" t="s">
        <v>746</v>
      </c>
      <c r="B2480" s="194" t="s">
        <v>744</v>
      </c>
      <c r="C2480" s="194" t="s">
        <v>743</v>
      </c>
      <c r="D2480" s="194" t="s">
        <v>752</v>
      </c>
      <c r="E2480" s="194" t="s">
        <v>28</v>
      </c>
      <c r="F2480" s="195">
        <v>16708.608000000004</v>
      </c>
      <c r="G2480" s="194">
        <f>'Drop downs XTRA'!$F2480*2</f>
        <v>33417.216000000008</v>
      </c>
      <c r="H2480" s="196">
        <v>42498</v>
      </c>
    </row>
    <row r="2481" spans="1:8">
      <c r="A2481" s="82" t="s">
        <v>729</v>
      </c>
      <c r="B2481" s="197" t="s">
        <v>748</v>
      </c>
      <c r="C2481" s="197" t="s">
        <v>502</v>
      </c>
      <c r="D2481" s="197" t="s">
        <v>739</v>
      </c>
      <c r="E2481" s="197" t="s">
        <v>28</v>
      </c>
      <c r="F2481" s="199">
        <v>21751.099999999995</v>
      </c>
      <c r="G2481" s="197">
        <f>'Drop downs XTRA'!$F2481*2</f>
        <v>43502.19999999999</v>
      </c>
      <c r="H2481" s="200">
        <v>42568</v>
      </c>
    </row>
    <row r="2482" spans="1:8">
      <c r="A2482" s="83" t="s">
        <v>735</v>
      </c>
      <c r="B2482" s="194" t="s">
        <v>748</v>
      </c>
      <c r="C2482" s="194" t="s">
        <v>734</v>
      </c>
      <c r="D2482" s="194" t="s">
        <v>752</v>
      </c>
      <c r="E2482" s="194" t="s">
        <v>28</v>
      </c>
      <c r="F2482" s="195">
        <v>10241.640000000003</v>
      </c>
      <c r="G2482" s="194">
        <f>'Drop downs XTRA'!$F2482*2</f>
        <v>20483.280000000006</v>
      </c>
      <c r="H2482" s="196">
        <v>42642</v>
      </c>
    </row>
    <row r="2483" spans="1:8">
      <c r="A2483" s="82" t="s">
        <v>741</v>
      </c>
      <c r="B2483" s="197" t="s">
        <v>748</v>
      </c>
      <c r="C2483" s="197" t="s">
        <v>731</v>
      </c>
      <c r="D2483" s="197" t="s">
        <v>752</v>
      </c>
      <c r="E2483" s="197" t="s">
        <v>28</v>
      </c>
      <c r="F2483" s="199">
        <v>14754.24</v>
      </c>
      <c r="G2483" s="197">
        <f>'Drop downs XTRA'!$F2483*2</f>
        <v>29508.48</v>
      </c>
      <c r="H2483" s="200">
        <v>42837</v>
      </c>
    </row>
    <row r="2484" spans="1:8">
      <c r="A2484" s="83" t="s">
        <v>746</v>
      </c>
      <c r="B2484" s="194" t="s">
        <v>748</v>
      </c>
      <c r="C2484" s="194" t="s">
        <v>743</v>
      </c>
      <c r="D2484" s="194" t="s">
        <v>752</v>
      </c>
      <c r="E2484" s="194" t="s">
        <v>28</v>
      </c>
      <c r="F2484" s="195">
        <v>18797.184000000001</v>
      </c>
      <c r="G2484" s="194">
        <f>'Drop downs XTRA'!$F2484*2</f>
        <v>37594.368000000002</v>
      </c>
      <c r="H2484" s="196">
        <v>42384</v>
      </c>
    </row>
    <row r="2485" spans="1:8">
      <c r="A2485" s="82" t="s">
        <v>729</v>
      </c>
      <c r="B2485" s="197" t="s">
        <v>738</v>
      </c>
      <c r="C2485" s="197" t="s">
        <v>750</v>
      </c>
      <c r="D2485" s="197" t="s">
        <v>752</v>
      </c>
      <c r="E2485" s="197" t="s">
        <v>28</v>
      </c>
      <c r="F2485" s="199">
        <v>29849.4</v>
      </c>
      <c r="G2485" s="197">
        <f>'Drop downs XTRA'!$F2485*2</f>
        <v>59698.8</v>
      </c>
      <c r="H2485" s="200">
        <v>42662</v>
      </c>
    </row>
    <row r="2486" spans="1:8">
      <c r="A2486" s="83" t="s">
        <v>735</v>
      </c>
      <c r="B2486" s="194" t="s">
        <v>738</v>
      </c>
      <c r="C2486" s="194" t="s">
        <v>504</v>
      </c>
      <c r="D2486" s="194" t="s">
        <v>752</v>
      </c>
      <c r="E2486" s="194" t="s">
        <v>28</v>
      </c>
      <c r="F2486" s="195">
        <v>10805.399999999998</v>
      </c>
      <c r="G2486" s="194">
        <f>'Drop downs XTRA'!$F2486*2</f>
        <v>21610.799999999996</v>
      </c>
      <c r="H2486" s="196">
        <v>42235</v>
      </c>
    </row>
    <row r="2487" spans="1:8">
      <c r="A2487" s="82" t="s">
        <v>741</v>
      </c>
      <c r="B2487" s="197" t="s">
        <v>738</v>
      </c>
      <c r="C2487" s="197" t="s">
        <v>743</v>
      </c>
      <c r="D2487" s="197" t="s">
        <v>751</v>
      </c>
      <c r="E2487" s="197" t="s">
        <v>28</v>
      </c>
      <c r="F2487" s="199">
        <v>14618.88</v>
      </c>
      <c r="G2487" s="197">
        <f>'Drop downs XTRA'!$F2487*2</f>
        <v>29237.759999999998</v>
      </c>
      <c r="H2487" s="200">
        <v>42732</v>
      </c>
    </row>
    <row r="2488" spans="1:8">
      <c r="A2488" s="83" t="s">
        <v>746</v>
      </c>
      <c r="B2488" s="194" t="s">
        <v>738</v>
      </c>
      <c r="C2488" s="194" t="s">
        <v>743</v>
      </c>
      <c r="D2488" s="194" t="s">
        <v>732</v>
      </c>
      <c r="E2488" s="194" t="s">
        <v>28</v>
      </c>
      <c r="F2488" s="195">
        <v>18307.968000000001</v>
      </c>
      <c r="G2488" s="194">
        <f>'Drop downs XTRA'!$F2488*2</f>
        <v>36615.936000000002</v>
      </c>
      <c r="H2488" s="196">
        <v>42578</v>
      </c>
    </row>
    <row r="2489" spans="1:8">
      <c r="A2489" s="82" t="s">
        <v>756</v>
      </c>
      <c r="B2489" s="197" t="s">
        <v>730</v>
      </c>
      <c r="C2489" s="197" t="s">
        <v>504</v>
      </c>
      <c r="D2489" s="197" t="s">
        <v>491</v>
      </c>
      <c r="E2489" s="197" t="s">
        <v>740</v>
      </c>
      <c r="F2489" s="199">
        <v>-13804.83</v>
      </c>
      <c r="G2489" s="197">
        <f>'Drop downs XTRA'!$F2489*2</f>
        <v>-27609.66</v>
      </c>
      <c r="H2489" s="200">
        <v>42312</v>
      </c>
    </row>
    <row r="2490" spans="1:8">
      <c r="A2490" s="83" t="s">
        <v>757</v>
      </c>
      <c r="B2490" s="194" t="s">
        <v>730</v>
      </c>
      <c r="C2490" s="194" t="s">
        <v>734</v>
      </c>
      <c r="D2490" s="194" t="s">
        <v>491</v>
      </c>
      <c r="E2490" s="194" t="s">
        <v>740</v>
      </c>
      <c r="F2490" s="195">
        <v>-3234.75</v>
      </c>
      <c r="G2490" s="194">
        <f>'Drop downs XTRA'!$F2490*2</f>
        <v>-6469.5</v>
      </c>
      <c r="H2490" s="196">
        <v>42823</v>
      </c>
    </row>
    <row r="2491" spans="1:8">
      <c r="A2491" s="82" t="s">
        <v>758</v>
      </c>
      <c r="B2491" s="197" t="s">
        <v>730</v>
      </c>
      <c r="C2491" s="197" t="s">
        <v>750</v>
      </c>
      <c r="D2491" s="197" t="s">
        <v>491</v>
      </c>
      <c r="E2491" s="197" t="s">
        <v>740</v>
      </c>
      <c r="F2491" s="199">
        <v>-5596.8</v>
      </c>
      <c r="G2491" s="197">
        <f>'Drop downs XTRA'!$F2491*2</f>
        <v>-11193.6</v>
      </c>
      <c r="H2491" s="200">
        <v>42376</v>
      </c>
    </row>
    <row r="2492" spans="1:8">
      <c r="A2492" s="83" t="s">
        <v>759</v>
      </c>
      <c r="B2492" s="194" t="s">
        <v>730</v>
      </c>
      <c r="C2492" s="194" t="s">
        <v>743</v>
      </c>
      <c r="D2492" s="194" t="s">
        <v>751</v>
      </c>
      <c r="E2492" s="194" t="s">
        <v>740</v>
      </c>
      <c r="F2492" s="195">
        <v>-4910.0800000000008</v>
      </c>
      <c r="G2492" s="194">
        <f>'Drop downs XTRA'!$F2492*2</f>
        <v>-9820.1600000000017</v>
      </c>
      <c r="H2492" s="196">
        <v>42042</v>
      </c>
    </row>
    <row r="2493" spans="1:8">
      <c r="A2493" s="82" t="s">
        <v>756</v>
      </c>
      <c r="B2493" s="197" t="s">
        <v>738</v>
      </c>
      <c r="C2493" s="197" t="s">
        <v>743</v>
      </c>
      <c r="D2493" s="197" t="s">
        <v>751</v>
      </c>
      <c r="E2493" s="197" t="s">
        <v>740</v>
      </c>
      <c r="F2493" s="199">
        <v>-10010.91</v>
      </c>
      <c r="G2493" s="197">
        <f>'Drop downs XTRA'!$F2493*2</f>
        <v>-20021.82</v>
      </c>
      <c r="H2493" s="200">
        <v>42324</v>
      </c>
    </row>
    <row r="2494" spans="1:8">
      <c r="A2494" s="83" t="s">
        <v>757</v>
      </c>
      <c r="B2494" s="194" t="s">
        <v>738</v>
      </c>
      <c r="C2494" s="194" t="s">
        <v>750</v>
      </c>
      <c r="D2494" s="194" t="s">
        <v>732</v>
      </c>
      <c r="E2494" s="194" t="s">
        <v>740</v>
      </c>
      <c r="F2494" s="195">
        <v>-3773.8749999999995</v>
      </c>
      <c r="G2494" s="194">
        <f>'Drop downs XTRA'!$F2494*2</f>
        <v>-7547.7499999999991</v>
      </c>
      <c r="H2494" s="196">
        <v>42460</v>
      </c>
    </row>
    <row r="2495" spans="1:8">
      <c r="A2495" s="82" t="s">
        <v>758</v>
      </c>
      <c r="B2495" s="197" t="s">
        <v>738</v>
      </c>
      <c r="C2495" s="197" t="s">
        <v>731</v>
      </c>
      <c r="D2495" s="197" t="s">
        <v>494</v>
      </c>
      <c r="E2495" s="197" t="s">
        <v>740</v>
      </c>
      <c r="F2495" s="199">
        <v>-5596.8</v>
      </c>
      <c r="G2495" s="197">
        <f>'Drop downs XTRA'!$F2495*2</f>
        <v>-11193.6</v>
      </c>
      <c r="H2495" s="200">
        <v>42303</v>
      </c>
    </row>
    <row r="2496" spans="1:8">
      <c r="A2496" s="83" t="s">
        <v>759</v>
      </c>
      <c r="B2496" s="194" t="s">
        <v>738</v>
      </c>
      <c r="C2496" s="194" t="s">
        <v>743</v>
      </c>
      <c r="D2496" s="194" t="s">
        <v>751</v>
      </c>
      <c r="E2496" s="194" t="s">
        <v>740</v>
      </c>
      <c r="F2496" s="195">
        <v>-4296.32</v>
      </c>
      <c r="G2496" s="194">
        <f>'Drop downs XTRA'!$F2496*2</f>
        <v>-8592.64</v>
      </c>
      <c r="H2496" s="196">
        <v>42032</v>
      </c>
    </row>
    <row r="2497" spans="1:8">
      <c r="A2497" s="82" t="s">
        <v>756</v>
      </c>
      <c r="B2497" s="197" t="s">
        <v>748</v>
      </c>
      <c r="C2497" s="197" t="s">
        <v>743</v>
      </c>
      <c r="D2497" s="197" t="s">
        <v>739</v>
      </c>
      <c r="E2497" s="197" t="s">
        <v>740</v>
      </c>
      <c r="F2497" s="199">
        <v>-10685.220000000001</v>
      </c>
      <c r="G2497" s="197">
        <f>'Drop downs XTRA'!$F2497*2</f>
        <v>-21370.440000000002</v>
      </c>
      <c r="H2497" s="200">
        <v>42748</v>
      </c>
    </row>
    <row r="2498" spans="1:8">
      <c r="A2498" s="83" t="s">
        <v>757</v>
      </c>
      <c r="B2498" s="194" t="s">
        <v>748</v>
      </c>
      <c r="C2498" s="194" t="s">
        <v>734</v>
      </c>
      <c r="D2498" s="194" t="s">
        <v>752</v>
      </c>
      <c r="E2498" s="194" t="s">
        <v>740</v>
      </c>
      <c r="F2498" s="195">
        <v>-3106.5</v>
      </c>
      <c r="G2498" s="194">
        <f>'Drop downs XTRA'!$F2498*2</f>
        <v>-6213</v>
      </c>
      <c r="H2498" s="196">
        <v>42215</v>
      </c>
    </row>
    <row r="2499" spans="1:8">
      <c r="A2499" s="82" t="s">
        <v>758</v>
      </c>
      <c r="B2499" s="197" t="s">
        <v>748</v>
      </c>
      <c r="C2499" s="197" t="s">
        <v>504</v>
      </c>
      <c r="D2499" s="197" t="s">
        <v>494</v>
      </c>
      <c r="E2499" s="197" t="s">
        <v>740</v>
      </c>
      <c r="F2499" s="199">
        <v>-5393.2800000000007</v>
      </c>
      <c r="G2499" s="197">
        <f>'Drop downs XTRA'!$F2499*2</f>
        <v>-10786.560000000001</v>
      </c>
      <c r="H2499" s="200">
        <v>42941</v>
      </c>
    </row>
    <row r="2500" spans="1:8">
      <c r="A2500" s="83" t="s">
        <v>759</v>
      </c>
      <c r="B2500" s="194" t="s">
        <v>748</v>
      </c>
      <c r="C2500" s="194" t="s">
        <v>731</v>
      </c>
      <c r="D2500" s="194" t="s">
        <v>739</v>
      </c>
      <c r="E2500" s="194" t="s">
        <v>740</v>
      </c>
      <c r="F2500" s="195">
        <v>-4981.760000000002</v>
      </c>
      <c r="G2500" s="194">
        <f>'Drop downs XTRA'!$F2500*2</f>
        <v>-9963.5200000000041</v>
      </c>
      <c r="H2500" s="196">
        <v>42899</v>
      </c>
    </row>
    <row r="2501" spans="1:8">
      <c r="A2501" s="82" t="s">
        <v>756</v>
      </c>
      <c r="B2501" s="197" t="s">
        <v>744</v>
      </c>
      <c r="C2501" s="197" t="s">
        <v>731</v>
      </c>
      <c r="D2501" s="197" t="s">
        <v>752</v>
      </c>
      <c r="E2501" s="197" t="s">
        <v>740</v>
      </c>
      <c r="F2501" s="199">
        <v>-10840.83</v>
      </c>
      <c r="G2501" s="197">
        <f>'Drop downs XTRA'!$F2501*2</f>
        <v>-21681.66</v>
      </c>
      <c r="H2501" s="200">
        <v>42230</v>
      </c>
    </row>
    <row r="2502" spans="1:8">
      <c r="A2502" s="83" t="s">
        <v>757</v>
      </c>
      <c r="B2502" s="194" t="s">
        <v>744</v>
      </c>
      <c r="C2502" s="194" t="s">
        <v>502</v>
      </c>
      <c r="D2502" s="194" t="s">
        <v>732</v>
      </c>
      <c r="E2502" s="194" t="s">
        <v>740</v>
      </c>
      <c r="F2502" s="195">
        <v>-4370</v>
      </c>
      <c r="G2502" s="194">
        <f>'Drop downs XTRA'!$F2502*2</f>
        <v>-8740</v>
      </c>
      <c r="H2502" s="196">
        <v>42250</v>
      </c>
    </row>
    <row r="2503" spans="1:8">
      <c r="A2503" s="82" t="s">
        <v>758</v>
      </c>
      <c r="B2503" s="197" t="s">
        <v>744</v>
      </c>
      <c r="C2503" s="197" t="s">
        <v>743</v>
      </c>
      <c r="D2503" s="197" t="s">
        <v>732</v>
      </c>
      <c r="E2503" s="197" t="s">
        <v>740</v>
      </c>
      <c r="F2503" s="199">
        <v>-6470.24</v>
      </c>
      <c r="G2503" s="197">
        <f>'Drop downs XTRA'!$F2503*2</f>
        <v>-12940.48</v>
      </c>
      <c r="H2503" s="200">
        <v>42687</v>
      </c>
    </row>
    <row r="2504" spans="1:8">
      <c r="A2504" s="83" t="s">
        <v>759</v>
      </c>
      <c r="B2504" s="194" t="s">
        <v>744</v>
      </c>
      <c r="C2504" s="194" t="s">
        <v>731</v>
      </c>
      <c r="D2504" s="194" t="s">
        <v>752</v>
      </c>
      <c r="E2504" s="194" t="s">
        <v>740</v>
      </c>
      <c r="F2504" s="195">
        <v>-3790.0800000000008</v>
      </c>
      <c r="G2504" s="194">
        <f>'Drop downs XTRA'!$F2504*2</f>
        <v>-7580.1600000000017</v>
      </c>
      <c r="H2504" s="196">
        <v>42916</v>
      </c>
    </row>
    <row r="2505" spans="1:8">
      <c r="A2505" s="82" t="s">
        <v>756</v>
      </c>
      <c r="B2505" s="197" t="s">
        <v>738</v>
      </c>
      <c r="C2505" s="197" t="s">
        <v>504</v>
      </c>
      <c r="D2505" s="197" t="s">
        <v>494</v>
      </c>
      <c r="E2505" s="197" t="s">
        <v>740</v>
      </c>
      <c r="F2505" s="199">
        <v>-9158.76</v>
      </c>
      <c r="G2505" s="197">
        <f>'Drop downs XTRA'!$F2505*2</f>
        <v>-18317.52</v>
      </c>
      <c r="H2505" s="200">
        <v>42854</v>
      </c>
    </row>
    <row r="2506" spans="1:8">
      <c r="A2506" s="83" t="s">
        <v>757</v>
      </c>
      <c r="B2506" s="194" t="s">
        <v>738</v>
      </c>
      <c r="C2506" s="194" t="s">
        <v>502</v>
      </c>
      <c r="D2506" s="194" t="s">
        <v>491</v>
      </c>
      <c r="E2506" s="194" t="s">
        <v>740</v>
      </c>
      <c r="F2506" s="195">
        <v>-4313</v>
      </c>
      <c r="G2506" s="194">
        <f>'Drop downs XTRA'!$F2506*2</f>
        <v>-8626</v>
      </c>
      <c r="H2506" s="196">
        <v>42861</v>
      </c>
    </row>
    <row r="2507" spans="1:8">
      <c r="A2507" s="82" t="s">
        <v>758</v>
      </c>
      <c r="B2507" s="197" t="s">
        <v>738</v>
      </c>
      <c r="C2507" s="197" t="s">
        <v>743</v>
      </c>
      <c r="D2507" s="197" t="s">
        <v>739</v>
      </c>
      <c r="E2507" s="197" t="s">
        <v>740</v>
      </c>
      <c r="F2507" s="199">
        <v>-6529.5999999999995</v>
      </c>
      <c r="G2507" s="197">
        <f>'Drop downs XTRA'!$F2507*2</f>
        <v>-13059.199999999999</v>
      </c>
      <c r="H2507" s="200">
        <v>42522</v>
      </c>
    </row>
    <row r="2508" spans="1:8">
      <c r="A2508" s="83" t="s">
        <v>759</v>
      </c>
      <c r="B2508" s="194" t="s">
        <v>738</v>
      </c>
      <c r="C2508" s="194" t="s">
        <v>750</v>
      </c>
      <c r="D2508" s="194" t="s">
        <v>491</v>
      </c>
      <c r="E2508" s="194" t="s">
        <v>740</v>
      </c>
      <c r="F2508" s="195">
        <v>-3480.96</v>
      </c>
      <c r="G2508" s="194">
        <f>'Drop downs XTRA'!$F2508*2</f>
        <v>-6961.92</v>
      </c>
      <c r="H2508" s="196">
        <v>42692</v>
      </c>
    </row>
    <row r="2509" spans="1:8">
      <c r="A2509" s="82" t="s">
        <v>760</v>
      </c>
      <c r="B2509" s="197" t="s">
        <v>738</v>
      </c>
      <c r="C2509" s="197" t="s">
        <v>753</v>
      </c>
      <c r="D2509" s="197" t="s">
        <v>753</v>
      </c>
      <c r="E2509" s="197" t="s">
        <v>745</v>
      </c>
      <c r="F2509" s="199">
        <v>-7477.8000000000011</v>
      </c>
      <c r="G2509" s="197">
        <f>'Drop downs XTRA'!$F2509*2</f>
        <v>-14955.600000000002</v>
      </c>
      <c r="H2509" s="200">
        <v>42667</v>
      </c>
    </row>
    <row r="2510" spans="1:8">
      <c r="A2510" s="83" t="s">
        <v>39</v>
      </c>
      <c r="B2510" s="194" t="s">
        <v>738</v>
      </c>
      <c r="C2510" s="194" t="s">
        <v>753</v>
      </c>
      <c r="D2510" s="194" t="s">
        <v>753</v>
      </c>
      <c r="E2510" s="194" t="s">
        <v>745</v>
      </c>
      <c r="F2510" s="195">
        <v>-5225.8500000000013</v>
      </c>
      <c r="G2510" s="194">
        <f>'Drop downs XTRA'!$F2510*2</f>
        <v>-10451.700000000003</v>
      </c>
      <c r="H2510" s="196">
        <v>42539</v>
      </c>
    </row>
    <row r="2511" spans="1:8">
      <c r="A2511" s="82" t="s">
        <v>761</v>
      </c>
      <c r="B2511" s="197" t="s">
        <v>738</v>
      </c>
      <c r="C2511" s="197" t="s">
        <v>753</v>
      </c>
      <c r="D2511" s="197" t="s">
        <v>753</v>
      </c>
      <c r="E2511" s="197" t="s">
        <v>745</v>
      </c>
      <c r="F2511" s="199">
        <v>-1368.0000000000002</v>
      </c>
      <c r="G2511" s="197">
        <f>'Drop downs XTRA'!$F2511*2</f>
        <v>-2736.0000000000005</v>
      </c>
      <c r="H2511" s="200">
        <v>42251</v>
      </c>
    </row>
    <row r="2512" spans="1:8">
      <c r="A2512" s="83" t="s">
        <v>309</v>
      </c>
      <c r="B2512" s="194" t="s">
        <v>738</v>
      </c>
      <c r="C2512" s="194" t="s">
        <v>753</v>
      </c>
      <c r="D2512" s="194" t="s">
        <v>753</v>
      </c>
      <c r="E2512" s="194" t="s">
        <v>745</v>
      </c>
      <c r="F2512" s="195">
        <v>-1653.5399999999997</v>
      </c>
      <c r="G2512" s="194">
        <f>'Drop downs XTRA'!$F2512*2</f>
        <v>-3307.0799999999995</v>
      </c>
      <c r="H2512" s="196">
        <v>42704</v>
      </c>
    </row>
    <row r="2513" spans="1:8">
      <c r="A2513" s="82" t="s">
        <v>601</v>
      </c>
      <c r="B2513" s="197" t="s">
        <v>738</v>
      </c>
      <c r="C2513" s="197" t="s">
        <v>753</v>
      </c>
      <c r="D2513" s="197" t="s">
        <v>753</v>
      </c>
      <c r="E2513" s="197" t="s">
        <v>745</v>
      </c>
      <c r="F2513" s="199">
        <v>-2043</v>
      </c>
      <c r="G2513" s="197">
        <f>'Drop downs XTRA'!$F2513*2</f>
        <v>-4086</v>
      </c>
      <c r="H2513" s="200">
        <v>42250</v>
      </c>
    </row>
    <row r="2514" spans="1:8">
      <c r="A2514" s="83" t="s">
        <v>762</v>
      </c>
      <c r="B2514" s="194" t="s">
        <v>738</v>
      </c>
      <c r="C2514" s="194" t="s">
        <v>753</v>
      </c>
      <c r="D2514" s="194" t="s">
        <v>753</v>
      </c>
      <c r="E2514" s="194" t="s">
        <v>745</v>
      </c>
      <c r="F2514" s="195">
        <v>-1680</v>
      </c>
      <c r="G2514" s="194">
        <f>'Drop downs XTRA'!$F2514*2</f>
        <v>-3360</v>
      </c>
      <c r="H2514" s="196">
        <v>42368</v>
      </c>
    </row>
    <row r="2515" spans="1:8">
      <c r="A2515" s="82" t="s">
        <v>763</v>
      </c>
      <c r="B2515" s="197" t="s">
        <v>738</v>
      </c>
      <c r="C2515" s="197" t="s">
        <v>753</v>
      </c>
      <c r="D2515" s="197" t="s">
        <v>753</v>
      </c>
      <c r="E2515" s="197" t="s">
        <v>745</v>
      </c>
      <c r="F2515" s="199">
        <v>-3009.6000000000004</v>
      </c>
      <c r="G2515" s="197">
        <f>'Drop downs XTRA'!$F2515*2</f>
        <v>-6019.2000000000007</v>
      </c>
      <c r="H2515" s="200">
        <v>42084</v>
      </c>
    </row>
    <row r="2516" spans="1:8">
      <c r="A2516" s="83" t="s">
        <v>764</v>
      </c>
      <c r="B2516" s="194" t="s">
        <v>738</v>
      </c>
      <c r="C2516" s="194" t="s">
        <v>753</v>
      </c>
      <c r="D2516" s="194" t="s">
        <v>753</v>
      </c>
      <c r="E2516" s="194" t="s">
        <v>745</v>
      </c>
      <c r="F2516" s="195">
        <v>-1617.5160000000001</v>
      </c>
      <c r="G2516" s="194">
        <f>'Drop downs XTRA'!$F2516*2</f>
        <v>-3235.0320000000002</v>
      </c>
      <c r="H2516" s="196">
        <v>42085</v>
      </c>
    </row>
    <row r="2517" spans="1:8">
      <c r="A2517" s="82" t="s">
        <v>533</v>
      </c>
      <c r="B2517" s="197" t="s">
        <v>738</v>
      </c>
      <c r="C2517" s="197" t="s">
        <v>753</v>
      </c>
      <c r="D2517" s="197" t="s">
        <v>753</v>
      </c>
      <c r="E2517" s="197" t="s">
        <v>745</v>
      </c>
      <c r="F2517" s="199">
        <v>-3088</v>
      </c>
      <c r="G2517" s="197">
        <f>'Drop downs XTRA'!$F2517*2</f>
        <v>-6176</v>
      </c>
      <c r="H2517" s="200">
        <v>42890</v>
      </c>
    </row>
    <row r="2518" spans="1:8">
      <c r="A2518" s="83" t="s">
        <v>760</v>
      </c>
      <c r="B2518" s="194" t="s">
        <v>730</v>
      </c>
      <c r="C2518" s="194" t="s">
        <v>753</v>
      </c>
      <c r="D2518" s="194" t="s">
        <v>753</v>
      </c>
      <c r="E2518" s="194" t="s">
        <v>745</v>
      </c>
      <c r="F2518" s="195">
        <v>-9341.2000000000025</v>
      </c>
      <c r="G2518" s="194">
        <f>'Drop downs XTRA'!$F2518*2</f>
        <v>-18682.400000000005</v>
      </c>
      <c r="H2518" s="196">
        <v>42185</v>
      </c>
    </row>
    <row r="2519" spans="1:8">
      <c r="A2519" s="82" t="s">
        <v>39</v>
      </c>
      <c r="B2519" s="197" t="s">
        <v>730</v>
      </c>
      <c r="C2519" s="197" t="s">
        <v>753</v>
      </c>
      <c r="D2519" s="197" t="s">
        <v>753</v>
      </c>
      <c r="E2519" s="197" t="s">
        <v>745</v>
      </c>
      <c r="F2519" s="199">
        <v>-4645.2000000000007</v>
      </c>
      <c r="G2519" s="197">
        <f>'Drop downs XTRA'!$F2519*2</f>
        <v>-9290.4000000000015</v>
      </c>
      <c r="H2519" s="200">
        <v>42904</v>
      </c>
    </row>
    <row r="2520" spans="1:8">
      <c r="A2520" s="83" t="s">
        <v>761</v>
      </c>
      <c r="B2520" s="194" t="s">
        <v>730</v>
      </c>
      <c r="C2520" s="194" t="s">
        <v>753</v>
      </c>
      <c r="D2520" s="194" t="s">
        <v>753</v>
      </c>
      <c r="E2520" s="194" t="s">
        <v>745</v>
      </c>
      <c r="F2520" s="195">
        <v>-1032</v>
      </c>
      <c r="G2520" s="194">
        <f>'Drop downs XTRA'!$F2520*2</f>
        <v>-2064</v>
      </c>
      <c r="H2520" s="196">
        <v>42639</v>
      </c>
    </row>
    <row r="2521" spans="1:8">
      <c r="A2521" s="82" t="s">
        <v>309</v>
      </c>
      <c r="B2521" s="197" t="s">
        <v>730</v>
      </c>
      <c r="C2521" s="197" t="s">
        <v>753</v>
      </c>
      <c r="D2521" s="197" t="s">
        <v>753</v>
      </c>
      <c r="E2521" s="197" t="s">
        <v>745</v>
      </c>
      <c r="F2521" s="199">
        <v>-2025.54</v>
      </c>
      <c r="G2521" s="197">
        <f>'Drop downs XTRA'!$F2521*2</f>
        <v>-4051.08</v>
      </c>
      <c r="H2521" s="200">
        <v>42758</v>
      </c>
    </row>
    <row r="2522" spans="1:8">
      <c r="A2522" s="83" t="s">
        <v>601</v>
      </c>
      <c r="B2522" s="194" t="s">
        <v>730</v>
      </c>
      <c r="C2522" s="194" t="s">
        <v>753</v>
      </c>
      <c r="D2522" s="194" t="s">
        <v>753</v>
      </c>
      <c r="E2522" s="194" t="s">
        <v>745</v>
      </c>
      <c r="F2522" s="195">
        <v>-2207.2500000000005</v>
      </c>
      <c r="G2522" s="194">
        <f>'Drop downs XTRA'!$F2522*2</f>
        <v>-4414.5000000000009</v>
      </c>
      <c r="H2522" s="196">
        <v>42895</v>
      </c>
    </row>
    <row r="2523" spans="1:8">
      <c r="A2523" s="82" t="s">
        <v>762</v>
      </c>
      <c r="B2523" s="197" t="s">
        <v>730</v>
      </c>
      <c r="C2523" s="197" t="s">
        <v>753</v>
      </c>
      <c r="D2523" s="197" t="s">
        <v>753</v>
      </c>
      <c r="E2523" s="197" t="s">
        <v>745</v>
      </c>
      <c r="F2523" s="199">
        <v>-1204</v>
      </c>
      <c r="G2523" s="197">
        <f>'Drop downs XTRA'!$F2523*2</f>
        <v>-2408</v>
      </c>
      <c r="H2523" s="200">
        <v>42748</v>
      </c>
    </row>
    <row r="2524" spans="1:8">
      <c r="A2524" s="83" t="s">
        <v>763</v>
      </c>
      <c r="B2524" s="194" t="s">
        <v>730</v>
      </c>
      <c r="C2524" s="194" t="s">
        <v>753</v>
      </c>
      <c r="D2524" s="194" t="s">
        <v>753</v>
      </c>
      <c r="E2524" s="194" t="s">
        <v>745</v>
      </c>
      <c r="F2524" s="195">
        <v>-3024</v>
      </c>
      <c r="G2524" s="194">
        <f>'Drop downs XTRA'!$F2524*2</f>
        <v>-6048</v>
      </c>
      <c r="H2524" s="196">
        <v>42740</v>
      </c>
    </row>
    <row r="2525" spans="1:8">
      <c r="A2525" s="82" t="s">
        <v>764</v>
      </c>
      <c r="B2525" s="197" t="s">
        <v>730</v>
      </c>
      <c r="C2525" s="197" t="s">
        <v>753</v>
      </c>
      <c r="D2525" s="197" t="s">
        <v>753</v>
      </c>
      <c r="E2525" s="197" t="s">
        <v>745</v>
      </c>
      <c r="F2525" s="199">
        <v>-2023.2719999999999</v>
      </c>
      <c r="G2525" s="197">
        <f>'Drop downs XTRA'!$F2525*2</f>
        <v>-4046.5439999999999</v>
      </c>
      <c r="H2525" s="200">
        <v>42009</v>
      </c>
    </row>
    <row r="2526" spans="1:8">
      <c r="A2526" s="83" t="s">
        <v>533</v>
      </c>
      <c r="B2526" s="194" t="s">
        <v>730</v>
      </c>
      <c r="C2526" s="194" t="s">
        <v>753</v>
      </c>
      <c r="D2526" s="194" t="s">
        <v>753</v>
      </c>
      <c r="E2526" s="194" t="s">
        <v>745</v>
      </c>
      <c r="F2526" s="195">
        <v>-3726</v>
      </c>
      <c r="G2526" s="194">
        <f>'Drop downs XTRA'!$F2526*2</f>
        <v>-7452</v>
      </c>
      <c r="H2526" s="196">
        <v>42894</v>
      </c>
    </row>
    <row r="2527" spans="1:8">
      <c r="A2527" s="82" t="s">
        <v>760</v>
      </c>
      <c r="B2527" s="197" t="s">
        <v>738</v>
      </c>
      <c r="C2527" s="197" t="s">
        <v>753</v>
      </c>
      <c r="D2527" s="197" t="s">
        <v>753</v>
      </c>
      <c r="E2527" s="197" t="s">
        <v>745</v>
      </c>
      <c r="F2527" s="199">
        <v>-11216.700000000003</v>
      </c>
      <c r="G2527" s="197">
        <f>'Drop downs XTRA'!$F2527*2</f>
        <v>-22433.400000000005</v>
      </c>
      <c r="H2527" s="200">
        <v>42068</v>
      </c>
    </row>
    <row r="2528" spans="1:8">
      <c r="A2528" s="83" t="s">
        <v>39</v>
      </c>
      <c r="B2528" s="194" t="s">
        <v>738</v>
      </c>
      <c r="C2528" s="194" t="s">
        <v>753</v>
      </c>
      <c r="D2528" s="194" t="s">
        <v>753</v>
      </c>
      <c r="E2528" s="194" t="s">
        <v>745</v>
      </c>
      <c r="F2528" s="195">
        <v>-5225.8500000000013</v>
      </c>
      <c r="G2528" s="194">
        <f>'Drop downs XTRA'!$F2528*2</f>
        <v>-10451.700000000003</v>
      </c>
      <c r="H2528" s="196">
        <v>42346</v>
      </c>
    </row>
    <row r="2529" spans="1:8">
      <c r="A2529" s="82" t="s">
        <v>761</v>
      </c>
      <c r="B2529" s="197" t="s">
        <v>738</v>
      </c>
      <c r="C2529" s="197" t="s">
        <v>753</v>
      </c>
      <c r="D2529" s="197" t="s">
        <v>753</v>
      </c>
      <c r="E2529" s="197" t="s">
        <v>745</v>
      </c>
      <c r="F2529" s="199">
        <v>-1416</v>
      </c>
      <c r="G2529" s="197">
        <f>'Drop downs XTRA'!$F2529*2</f>
        <v>-2832</v>
      </c>
      <c r="H2529" s="200">
        <v>42936</v>
      </c>
    </row>
    <row r="2530" spans="1:8">
      <c r="A2530" s="83" t="s">
        <v>309</v>
      </c>
      <c r="B2530" s="194" t="s">
        <v>738</v>
      </c>
      <c r="C2530" s="194" t="s">
        <v>753</v>
      </c>
      <c r="D2530" s="194" t="s">
        <v>753</v>
      </c>
      <c r="E2530" s="194" t="s">
        <v>745</v>
      </c>
      <c r="F2530" s="195">
        <v>-1889.76</v>
      </c>
      <c r="G2530" s="194">
        <f>'Drop downs XTRA'!$F2530*2</f>
        <v>-3779.52</v>
      </c>
      <c r="H2530" s="196">
        <v>42922</v>
      </c>
    </row>
    <row r="2531" spans="1:8">
      <c r="A2531" s="82" t="s">
        <v>601</v>
      </c>
      <c r="B2531" s="197" t="s">
        <v>738</v>
      </c>
      <c r="C2531" s="197" t="s">
        <v>753</v>
      </c>
      <c r="D2531" s="197" t="s">
        <v>753</v>
      </c>
      <c r="E2531" s="197" t="s">
        <v>745</v>
      </c>
      <c r="F2531" s="199">
        <v>-2069.9999999999995</v>
      </c>
      <c r="G2531" s="197">
        <f>'Drop downs XTRA'!$F2531*2</f>
        <v>-4139.9999999999991</v>
      </c>
      <c r="H2531" s="200">
        <v>42609</v>
      </c>
    </row>
    <row r="2532" spans="1:8">
      <c r="A2532" s="83" t="s">
        <v>762</v>
      </c>
      <c r="B2532" s="194" t="s">
        <v>738</v>
      </c>
      <c r="C2532" s="194" t="s">
        <v>753</v>
      </c>
      <c r="D2532" s="194" t="s">
        <v>753</v>
      </c>
      <c r="E2532" s="194" t="s">
        <v>745</v>
      </c>
      <c r="F2532" s="195">
        <v>-1204</v>
      </c>
      <c r="G2532" s="194">
        <f>'Drop downs XTRA'!$F2532*2</f>
        <v>-2408</v>
      </c>
      <c r="H2532" s="196">
        <v>42688</v>
      </c>
    </row>
    <row r="2533" spans="1:8">
      <c r="A2533" s="82" t="s">
        <v>763</v>
      </c>
      <c r="B2533" s="197" t="s">
        <v>738</v>
      </c>
      <c r="C2533" s="197" t="s">
        <v>753</v>
      </c>
      <c r="D2533" s="197" t="s">
        <v>753</v>
      </c>
      <c r="E2533" s="197" t="s">
        <v>745</v>
      </c>
      <c r="F2533" s="199">
        <v>-2431.7999999999997</v>
      </c>
      <c r="G2533" s="197">
        <f>'Drop downs XTRA'!$F2533*2</f>
        <v>-4863.5999999999995</v>
      </c>
      <c r="H2533" s="200">
        <v>42345</v>
      </c>
    </row>
    <row r="2534" spans="1:8">
      <c r="A2534" s="83" t="s">
        <v>764</v>
      </c>
      <c r="B2534" s="194" t="s">
        <v>738</v>
      </c>
      <c r="C2534" s="194" t="s">
        <v>753</v>
      </c>
      <c r="D2534" s="194" t="s">
        <v>753</v>
      </c>
      <c r="E2534" s="194" t="s">
        <v>745</v>
      </c>
      <c r="F2534" s="195">
        <v>-2116.9079999999999</v>
      </c>
      <c r="G2534" s="194">
        <f>'Drop downs XTRA'!$F2534*2</f>
        <v>-4233.8159999999998</v>
      </c>
      <c r="H2534" s="196">
        <v>42657</v>
      </c>
    </row>
    <row r="2535" spans="1:8">
      <c r="A2535" s="82" t="s">
        <v>533</v>
      </c>
      <c r="B2535" s="197" t="s">
        <v>738</v>
      </c>
      <c r="C2535" s="197" t="s">
        <v>753</v>
      </c>
      <c r="D2535" s="197" t="s">
        <v>753</v>
      </c>
      <c r="E2535" s="197" t="s">
        <v>745</v>
      </c>
      <c r="F2535" s="199">
        <v>-2472</v>
      </c>
      <c r="G2535" s="197">
        <f>'Drop downs XTRA'!$F2535*2</f>
        <v>-4944</v>
      </c>
      <c r="H2535" s="200">
        <v>42660</v>
      </c>
    </row>
    <row r="2536" spans="1:8">
      <c r="A2536" s="83" t="s">
        <v>760</v>
      </c>
      <c r="B2536" s="194" t="s">
        <v>748</v>
      </c>
      <c r="C2536" s="194" t="s">
        <v>753</v>
      </c>
      <c r="D2536" s="194" t="s">
        <v>753</v>
      </c>
      <c r="E2536" s="194" t="s">
        <v>745</v>
      </c>
      <c r="F2536" s="195">
        <v>-10115.600000000002</v>
      </c>
      <c r="G2536" s="194">
        <f>'Drop downs XTRA'!$F2536*2</f>
        <v>-20231.200000000004</v>
      </c>
      <c r="H2536" s="196">
        <v>42876</v>
      </c>
    </row>
    <row r="2537" spans="1:8">
      <c r="A2537" s="82" t="s">
        <v>39</v>
      </c>
      <c r="B2537" s="197" t="s">
        <v>748</v>
      </c>
      <c r="C2537" s="197" t="s">
        <v>753</v>
      </c>
      <c r="D2537" s="197" t="s">
        <v>753</v>
      </c>
      <c r="E2537" s="197" t="s">
        <v>745</v>
      </c>
      <c r="F2537" s="199">
        <v>-4645.2000000000007</v>
      </c>
      <c r="G2537" s="197">
        <f>'Drop downs XTRA'!$F2537*2</f>
        <v>-9290.4000000000015</v>
      </c>
      <c r="H2537" s="200">
        <v>42886</v>
      </c>
    </row>
    <row r="2538" spans="1:8">
      <c r="A2538" s="83" t="s">
        <v>761</v>
      </c>
      <c r="B2538" s="194" t="s">
        <v>748</v>
      </c>
      <c r="C2538" s="194" t="s">
        <v>753</v>
      </c>
      <c r="D2538" s="194" t="s">
        <v>753</v>
      </c>
      <c r="E2538" s="194" t="s">
        <v>745</v>
      </c>
      <c r="F2538" s="195">
        <v>-1416</v>
      </c>
      <c r="G2538" s="194">
        <f>'Drop downs XTRA'!$F2538*2</f>
        <v>-2832</v>
      </c>
      <c r="H2538" s="196">
        <v>42200</v>
      </c>
    </row>
    <row r="2539" spans="1:8">
      <c r="A2539" s="82" t="s">
        <v>309</v>
      </c>
      <c r="B2539" s="197" t="s">
        <v>748</v>
      </c>
      <c r="C2539" s="197" t="s">
        <v>753</v>
      </c>
      <c r="D2539" s="197" t="s">
        <v>753</v>
      </c>
      <c r="E2539" s="197" t="s">
        <v>745</v>
      </c>
      <c r="F2539" s="199">
        <v>-1692.6</v>
      </c>
      <c r="G2539" s="197">
        <f>'Drop downs XTRA'!$F2539*2</f>
        <v>-3385.2</v>
      </c>
      <c r="H2539" s="200">
        <v>42587</v>
      </c>
    </row>
    <row r="2540" spans="1:8">
      <c r="A2540" s="83" t="s">
        <v>601</v>
      </c>
      <c r="B2540" s="194" t="s">
        <v>748</v>
      </c>
      <c r="C2540" s="194" t="s">
        <v>753</v>
      </c>
      <c r="D2540" s="194" t="s">
        <v>753</v>
      </c>
      <c r="E2540" s="194" t="s">
        <v>745</v>
      </c>
      <c r="F2540" s="195">
        <v>-1812.375</v>
      </c>
      <c r="G2540" s="194">
        <f>'Drop downs XTRA'!$F2540*2</f>
        <v>-3624.75</v>
      </c>
      <c r="H2540" s="196">
        <v>42277</v>
      </c>
    </row>
    <row r="2541" spans="1:8">
      <c r="A2541" s="82" t="s">
        <v>762</v>
      </c>
      <c r="B2541" s="197" t="s">
        <v>748</v>
      </c>
      <c r="C2541" s="197" t="s">
        <v>753</v>
      </c>
      <c r="D2541" s="197" t="s">
        <v>753</v>
      </c>
      <c r="E2541" s="197" t="s">
        <v>745</v>
      </c>
      <c r="F2541" s="199">
        <v>-1344</v>
      </c>
      <c r="G2541" s="197">
        <f>'Drop downs XTRA'!$F2541*2</f>
        <v>-2688</v>
      </c>
      <c r="H2541" s="200">
        <v>42689</v>
      </c>
    </row>
    <row r="2542" spans="1:8">
      <c r="A2542" s="83" t="s">
        <v>763</v>
      </c>
      <c r="B2542" s="194" t="s">
        <v>748</v>
      </c>
      <c r="C2542" s="194" t="s">
        <v>753</v>
      </c>
      <c r="D2542" s="194" t="s">
        <v>753</v>
      </c>
      <c r="E2542" s="194" t="s">
        <v>745</v>
      </c>
      <c r="F2542" s="195">
        <v>-2966.4</v>
      </c>
      <c r="G2542" s="194">
        <f>'Drop downs XTRA'!$F2542*2</f>
        <v>-5932.8</v>
      </c>
      <c r="H2542" s="196">
        <v>42358</v>
      </c>
    </row>
    <row r="2543" spans="1:8">
      <c r="A2543" s="82" t="s">
        <v>764</v>
      </c>
      <c r="B2543" s="197" t="s">
        <v>748</v>
      </c>
      <c r="C2543" s="197" t="s">
        <v>753</v>
      </c>
      <c r="D2543" s="197" t="s">
        <v>753</v>
      </c>
      <c r="E2543" s="197" t="s">
        <v>745</v>
      </c>
      <c r="F2543" s="199">
        <v>-1826.2080000000003</v>
      </c>
      <c r="G2543" s="197">
        <f>'Drop downs XTRA'!$F2543*2</f>
        <v>-3652.4160000000006</v>
      </c>
      <c r="H2543" s="200">
        <v>42815</v>
      </c>
    </row>
    <row r="2544" spans="1:8">
      <c r="A2544" s="83" t="s">
        <v>533</v>
      </c>
      <c r="B2544" s="194" t="s">
        <v>748</v>
      </c>
      <c r="C2544" s="194" t="s">
        <v>753</v>
      </c>
      <c r="D2544" s="194" t="s">
        <v>753</v>
      </c>
      <c r="E2544" s="194" t="s">
        <v>745</v>
      </c>
      <c r="F2544" s="195">
        <v>-3780</v>
      </c>
      <c r="G2544" s="194">
        <f>'Drop downs XTRA'!$F2544*2</f>
        <v>-7560</v>
      </c>
      <c r="H2544" s="196">
        <v>42086</v>
      </c>
    </row>
    <row r="2545" spans="1:8">
      <c r="A2545" s="82" t="s">
        <v>760</v>
      </c>
      <c r="B2545" s="197" t="s">
        <v>744</v>
      </c>
      <c r="C2545" s="197" t="s">
        <v>753</v>
      </c>
      <c r="D2545" s="197" t="s">
        <v>753</v>
      </c>
      <c r="E2545" s="197" t="s">
        <v>745</v>
      </c>
      <c r="F2545" s="199">
        <v>-8766.4500000000007</v>
      </c>
      <c r="G2545" s="197">
        <f>'Drop downs XTRA'!$F2545*2</f>
        <v>-17532.900000000001</v>
      </c>
      <c r="H2545" s="200">
        <v>42142</v>
      </c>
    </row>
    <row r="2546" spans="1:8">
      <c r="A2546" s="83" t="s">
        <v>39</v>
      </c>
      <c r="B2546" s="194" t="s">
        <v>744</v>
      </c>
      <c r="C2546" s="194" t="s">
        <v>753</v>
      </c>
      <c r="D2546" s="194" t="s">
        <v>753</v>
      </c>
      <c r="E2546" s="194" t="s">
        <v>745</v>
      </c>
      <c r="F2546" s="195">
        <v>-3483.9000000000005</v>
      </c>
      <c r="G2546" s="194">
        <f>'Drop downs XTRA'!$F2546*2</f>
        <v>-6967.8000000000011</v>
      </c>
      <c r="H2546" s="196">
        <v>42950</v>
      </c>
    </row>
    <row r="2547" spans="1:8">
      <c r="A2547" s="82" t="s">
        <v>761</v>
      </c>
      <c r="B2547" s="197" t="s">
        <v>744</v>
      </c>
      <c r="C2547" s="197" t="s">
        <v>753</v>
      </c>
      <c r="D2547" s="197" t="s">
        <v>753</v>
      </c>
      <c r="E2547" s="197" t="s">
        <v>745</v>
      </c>
      <c r="F2547" s="199">
        <v>-1239</v>
      </c>
      <c r="G2547" s="197">
        <f>'Drop downs XTRA'!$F2547*2</f>
        <v>-2478</v>
      </c>
      <c r="H2547" s="200">
        <v>42014</v>
      </c>
    </row>
    <row r="2548" spans="1:8">
      <c r="A2548" s="83" t="s">
        <v>309</v>
      </c>
      <c r="B2548" s="194" t="s">
        <v>744</v>
      </c>
      <c r="C2548" s="194" t="s">
        <v>753</v>
      </c>
      <c r="D2548" s="194" t="s">
        <v>753</v>
      </c>
      <c r="E2548" s="194" t="s">
        <v>745</v>
      </c>
      <c r="F2548" s="195">
        <v>-1934.4</v>
      </c>
      <c r="G2548" s="194">
        <f>'Drop downs XTRA'!$F2548*2</f>
        <v>-3868.8</v>
      </c>
      <c r="H2548" s="196">
        <v>42979</v>
      </c>
    </row>
    <row r="2549" spans="1:8">
      <c r="A2549" s="82" t="s">
        <v>601</v>
      </c>
      <c r="B2549" s="197" t="s">
        <v>744</v>
      </c>
      <c r="C2549" s="197" t="s">
        <v>753</v>
      </c>
      <c r="D2549" s="197" t="s">
        <v>753</v>
      </c>
      <c r="E2549" s="197" t="s">
        <v>745</v>
      </c>
      <c r="F2549" s="199">
        <v>-1989</v>
      </c>
      <c r="G2549" s="197">
        <f>'Drop downs XTRA'!$F2549*2</f>
        <v>-3978</v>
      </c>
      <c r="H2549" s="200">
        <v>42353</v>
      </c>
    </row>
    <row r="2550" spans="1:8">
      <c r="A2550" s="83" t="s">
        <v>762</v>
      </c>
      <c r="B2550" s="194" t="s">
        <v>744</v>
      </c>
      <c r="C2550" s="194" t="s">
        <v>753</v>
      </c>
      <c r="D2550" s="194" t="s">
        <v>753</v>
      </c>
      <c r="E2550" s="194" t="s">
        <v>745</v>
      </c>
      <c r="F2550" s="195">
        <v>-1856</v>
      </c>
      <c r="G2550" s="194">
        <f>'Drop downs XTRA'!$F2550*2</f>
        <v>-3712</v>
      </c>
      <c r="H2550" s="196">
        <v>42601</v>
      </c>
    </row>
    <row r="2551" spans="1:8">
      <c r="A2551" s="82" t="s">
        <v>763</v>
      </c>
      <c r="B2551" s="197" t="s">
        <v>744</v>
      </c>
      <c r="C2551" s="197" t="s">
        <v>753</v>
      </c>
      <c r="D2551" s="197" t="s">
        <v>753</v>
      </c>
      <c r="E2551" s="197" t="s">
        <v>745</v>
      </c>
      <c r="F2551" s="199">
        <v>-2633.3999999999996</v>
      </c>
      <c r="G2551" s="197">
        <f>'Drop downs XTRA'!$F2551*2</f>
        <v>-5266.7999999999993</v>
      </c>
      <c r="H2551" s="200">
        <v>42627</v>
      </c>
    </row>
    <row r="2552" spans="1:8">
      <c r="A2552" s="83" t="s">
        <v>764</v>
      </c>
      <c r="B2552" s="194" t="s">
        <v>744</v>
      </c>
      <c r="C2552" s="194" t="s">
        <v>753</v>
      </c>
      <c r="D2552" s="194" t="s">
        <v>753</v>
      </c>
      <c r="E2552" s="194" t="s">
        <v>745</v>
      </c>
      <c r="F2552" s="195">
        <v>-1597.932</v>
      </c>
      <c r="G2552" s="194">
        <f>'Drop downs XTRA'!$F2552*2</f>
        <v>-3195.864</v>
      </c>
      <c r="H2552" s="196">
        <v>42933</v>
      </c>
    </row>
    <row r="2553" spans="1:8">
      <c r="A2553" s="82" t="s">
        <v>533</v>
      </c>
      <c r="B2553" s="197" t="s">
        <v>744</v>
      </c>
      <c r="C2553" s="197" t="s">
        <v>753</v>
      </c>
      <c r="D2553" s="197" t="s">
        <v>753</v>
      </c>
      <c r="E2553" s="197" t="s">
        <v>745</v>
      </c>
      <c r="F2553" s="199">
        <v>-2484</v>
      </c>
      <c r="G2553" s="197">
        <f>'Drop downs XTRA'!$F2553*2</f>
        <v>-4968</v>
      </c>
      <c r="H2553" s="200">
        <v>42881</v>
      </c>
    </row>
    <row r="2554" spans="1:8">
      <c r="A2554" s="83" t="s">
        <v>729</v>
      </c>
      <c r="B2554" s="194" t="s">
        <v>730</v>
      </c>
      <c r="C2554" s="194" t="s">
        <v>731</v>
      </c>
      <c r="D2554" s="194" t="s">
        <v>732</v>
      </c>
      <c r="E2554" s="194" t="s">
        <v>28</v>
      </c>
      <c r="F2554" s="195">
        <v>25597.635524999994</v>
      </c>
      <c r="G2554" s="194">
        <f>'Drop downs XTRA'!$F2554*2</f>
        <v>51195.271049999988</v>
      </c>
      <c r="H2554" s="196">
        <v>42643</v>
      </c>
    </row>
    <row r="2555" spans="1:8">
      <c r="A2555" s="82" t="s">
        <v>735</v>
      </c>
      <c r="B2555" s="197" t="s">
        <v>730</v>
      </c>
      <c r="C2555" s="197" t="s">
        <v>504</v>
      </c>
      <c r="D2555" s="197" t="s">
        <v>754</v>
      </c>
      <c r="E2555" s="197" t="s">
        <v>28</v>
      </c>
      <c r="F2555" s="199">
        <v>4098.7043279999998</v>
      </c>
      <c r="G2555" s="197">
        <f>'Drop downs XTRA'!$F2555*2</f>
        <v>8197.4086559999996</v>
      </c>
      <c r="H2555" s="200">
        <v>42673</v>
      </c>
    </row>
    <row r="2556" spans="1:8">
      <c r="A2556" s="83" t="s">
        <v>741</v>
      </c>
      <c r="B2556" s="194" t="s">
        <v>730</v>
      </c>
      <c r="C2556" s="194" t="s">
        <v>504</v>
      </c>
      <c r="D2556" s="194" t="s">
        <v>754</v>
      </c>
      <c r="E2556" s="194" t="s">
        <v>28</v>
      </c>
      <c r="F2556" s="195">
        <v>8945.8774271999991</v>
      </c>
      <c r="G2556" s="194">
        <f>'Drop downs XTRA'!$F2556*2</f>
        <v>17891.754854399998</v>
      </c>
      <c r="H2556" s="196">
        <v>42558</v>
      </c>
    </row>
    <row r="2557" spans="1:8">
      <c r="A2557" s="82" t="s">
        <v>746</v>
      </c>
      <c r="B2557" s="197" t="s">
        <v>730</v>
      </c>
      <c r="C2557" s="197" t="s">
        <v>734</v>
      </c>
      <c r="D2557" s="197" t="s">
        <v>492</v>
      </c>
      <c r="E2557" s="197" t="s">
        <v>28</v>
      </c>
      <c r="F2557" s="199">
        <v>16085.234221056002</v>
      </c>
      <c r="G2557" s="197">
        <f>'Drop downs XTRA'!$F2557*2</f>
        <v>32170.468442112004</v>
      </c>
      <c r="H2557" s="200">
        <v>42637</v>
      </c>
    </row>
    <row r="2558" spans="1:8">
      <c r="A2558" s="83" t="s">
        <v>729</v>
      </c>
      <c r="B2558" s="194" t="s">
        <v>738</v>
      </c>
      <c r="C2558" s="194" t="s">
        <v>731</v>
      </c>
      <c r="D2558" s="194" t="s">
        <v>754</v>
      </c>
      <c r="E2558" s="194" t="s">
        <v>28</v>
      </c>
      <c r="F2558" s="195">
        <v>21627.390014999994</v>
      </c>
      <c r="G2558" s="194">
        <f>'Drop downs XTRA'!$F2558*2</f>
        <v>43254.780029999987</v>
      </c>
      <c r="H2558" s="196">
        <v>42300</v>
      </c>
    </row>
    <row r="2559" spans="1:8">
      <c r="A2559" s="82" t="s">
        <v>735</v>
      </c>
      <c r="B2559" s="197" t="s">
        <v>738</v>
      </c>
      <c r="C2559" s="197" t="s">
        <v>731</v>
      </c>
      <c r="D2559" s="197" t="s">
        <v>732</v>
      </c>
      <c r="E2559" s="197" t="s">
        <v>28</v>
      </c>
      <c r="F2559" s="199">
        <v>5809.1091029999989</v>
      </c>
      <c r="G2559" s="197">
        <f>'Drop downs XTRA'!$F2559*2</f>
        <v>11618.218205999998</v>
      </c>
      <c r="H2559" s="200">
        <v>42591</v>
      </c>
    </row>
    <row r="2560" spans="1:8">
      <c r="A2560" s="83" t="s">
        <v>741</v>
      </c>
      <c r="B2560" s="194" t="s">
        <v>738</v>
      </c>
      <c r="C2560" s="194" t="s">
        <v>734</v>
      </c>
      <c r="D2560" s="194" t="s">
        <v>491</v>
      </c>
      <c r="E2560" s="194" t="s">
        <v>28</v>
      </c>
      <c r="F2560" s="195">
        <v>13478.363712</v>
      </c>
      <c r="G2560" s="194">
        <f>'Drop downs XTRA'!$F2560*2</f>
        <v>26956.727424000001</v>
      </c>
      <c r="H2560" s="196">
        <v>42331</v>
      </c>
    </row>
    <row r="2561" spans="1:8">
      <c r="A2561" s="82" t="s">
        <v>746</v>
      </c>
      <c r="B2561" s="197" t="s">
        <v>738</v>
      </c>
      <c r="C2561" s="197" t="s">
        <v>734</v>
      </c>
      <c r="D2561" s="197" t="s">
        <v>751</v>
      </c>
      <c r="E2561" s="197" t="s">
        <v>28</v>
      </c>
      <c r="F2561" s="199">
        <v>16410.43009536</v>
      </c>
      <c r="G2561" s="197">
        <f>'Drop downs XTRA'!$F2561*2</f>
        <v>32820.860190719999</v>
      </c>
      <c r="H2561" s="200">
        <v>42392</v>
      </c>
    </row>
    <row r="2562" spans="1:8">
      <c r="A2562" s="83" t="s">
        <v>729</v>
      </c>
      <c r="B2562" s="194" t="s">
        <v>744</v>
      </c>
      <c r="C2562" s="194" t="s">
        <v>504</v>
      </c>
      <c r="D2562" s="194" t="s">
        <v>732</v>
      </c>
      <c r="E2562" s="194" t="s">
        <v>28</v>
      </c>
      <c r="F2562" s="195">
        <v>20611.342359999995</v>
      </c>
      <c r="G2562" s="194">
        <f>'Drop downs XTRA'!$F2562*2</f>
        <v>41222.68471999999</v>
      </c>
      <c r="H2562" s="196">
        <v>42962</v>
      </c>
    </row>
    <row r="2563" spans="1:8">
      <c r="A2563" s="82" t="s">
        <v>735</v>
      </c>
      <c r="B2563" s="197" t="s">
        <v>744</v>
      </c>
      <c r="C2563" s="197" t="s">
        <v>504</v>
      </c>
      <c r="D2563" s="197" t="s">
        <v>751</v>
      </c>
      <c r="E2563" s="197" t="s">
        <v>28</v>
      </c>
      <c r="F2563" s="199">
        <v>8983.1639547000013</v>
      </c>
      <c r="G2563" s="197">
        <f>'Drop downs XTRA'!$F2563*2</f>
        <v>17966.327909400003</v>
      </c>
      <c r="H2563" s="200">
        <v>42762</v>
      </c>
    </row>
    <row r="2564" spans="1:8">
      <c r="A2564" s="83" t="s">
        <v>741</v>
      </c>
      <c r="B2564" s="194" t="s">
        <v>744</v>
      </c>
      <c r="C2564" s="194" t="s">
        <v>734</v>
      </c>
      <c r="D2564" s="194" t="s">
        <v>491</v>
      </c>
      <c r="E2564" s="194" t="s">
        <v>28</v>
      </c>
      <c r="F2564" s="195">
        <v>8922.608704799999</v>
      </c>
      <c r="G2564" s="194">
        <f>'Drop downs XTRA'!$F2564*2</f>
        <v>17845.217409599998</v>
      </c>
      <c r="H2564" s="196">
        <v>42085</v>
      </c>
    </row>
    <row r="2565" spans="1:8">
      <c r="A2565" s="82" t="s">
        <v>746</v>
      </c>
      <c r="B2565" s="197" t="s">
        <v>744</v>
      </c>
      <c r="C2565" s="197" t="s">
        <v>743</v>
      </c>
      <c r="D2565" s="197" t="s">
        <v>752</v>
      </c>
      <c r="E2565" s="197" t="s">
        <v>28</v>
      </c>
      <c r="F2565" s="199">
        <v>18998.088302592008</v>
      </c>
      <c r="G2565" s="197">
        <f>'Drop downs XTRA'!$F2565*2</f>
        <v>37996.176605184017</v>
      </c>
      <c r="H2565" s="200">
        <v>42679</v>
      </c>
    </row>
    <row r="2566" spans="1:8">
      <c r="A2566" s="83" t="s">
        <v>729</v>
      </c>
      <c r="B2566" s="194" t="s">
        <v>748</v>
      </c>
      <c r="C2566" s="194" t="s">
        <v>502</v>
      </c>
      <c r="D2566" s="194" t="s">
        <v>754</v>
      </c>
      <c r="E2566" s="194" t="s">
        <v>28</v>
      </c>
      <c r="F2566" s="195">
        <v>15683.630654999994</v>
      </c>
      <c r="G2566" s="194">
        <f>'Drop downs XTRA'!$F2566*2</f>
        <v>31367.261309999987</v>
      </c>
      <c r="H2566" s="196">
        <v>42704</v>
      </c>
    </row>
    <row r="2567" spans="1:8">
      <c r="A2567" s="82" t="s">
        <v>735</v>
      </c>
      <c r="B2567" s="197" t="s">
        <v>748</v>
      </c>
      <c r="C2567" s="197" t="s">
        <v>734</v>
      </c>
      <c r="D2567" s="197" t="s">
        <v>752</v>
      </c>
      <c r="E2567" s="197" t="s">
        <v>28</v>
      </c>
      <c r="F2567" s="199">
        <v>8861.2205526000016</v>
      </c>
      <c r="G2567" s="197">
        <f>'Drop downs XTRA'!$F2567*2</f>
        <v>17722.441105200003</v>
      </c>
      <c r="H2567" s="200">
        <v>42991</v>
      </c>
    </row>
    <row r="2568" spans="1:8">
      <c r="A2568" s="83" t="s">
        <v>741</v>
      </c>
      <c r="B2568" s="194" t="s">
        <v>748</v>
      </c>
      <c r="C2568" s="194" t="s">
        <v>731</v>
      </c>
      <c r="D2568" s="194" t="s">
        <v>752</v>
      </c>
      <c r="E2568" s="194" t="s">
        <v>28</v>
      </c>
      <c r="F2568" s="195">
        <v>10484.953113599999</v>
      </c>
      <c r="G2568" s="194">
        <f>'Drop downs XTRA'!$F2568*2</f>
        <v>20969.906227199997</v>
      </c>
      <c r="H2568" s="196">
        <v>42547</v>
      </c>
    </row>
    <row r="2569" spans="1:8">
      <c r="A2569" s="82" t="s">
        <v>746</v>
      </c>
      <c r="B2569" s="197" t="s">
        <v>748</v>
      </c>
      <c r="C2569" s="197" t="s">
        <v>743</v>
      </c>
      <c r="D2569" s="197" t="s">
        <v>752</v>
      </c>
      <c r="E2569" s="197" t="s">
        <v>28</v>
      </c>
      <c r="F2569" s="199">
        <v>18728.611872768004</v>
      </c>
      <c r="G2569" s="197">
        <f>'Drop downs XTRA'!$F2569*2</f>
        <v>37457.223745536008</v>
      </c>
      <c r="H2569" s="200">
        <v>42024</v>
      </c>
    </row>
    <row r="2570" spans="1:8">
      <c r="A2570" s="83" t="s">
        <v>729</v>
      </c>
      <c r="B2570" s="194" t="s">
        <v>738</v>
      </c>
      <c r="C2570" s="194" t="s">
        <v>750</v>
      </c>
      <c r="D2570" s="194" t="s">
        <v>752</v>
      </c>
      <c r="E2570" s="194" t="s">
        <v>28</v>
      </c>
      <c r="F2570" s="195">
        <v>32284.364804999997</v>
      </c>
      <c r="G2570" s="194">
        <f>'Drop downs XTRA'!$F2570*2</f>
        <v>64568.729609999995</v>
      </c>
      <c r="H2570" s="196">
        <v>42346</v>
      </c>
    </row>
    <row r="2571" spans="1:8">
      <c r="A2571" s="82" t="s">
        <v>735</v>
      </c>
      <c r="B2571" s="197" t="s">
        <v>738</v>
      </c>
      <c r="C2571" s="197" t="s">
        <v>504</v>
      </c>
      <c r="D2571" s="197" t="s">
        <v>752</v>
      </c>
      <c r="E2571" s="197" t="s">
        <v>28</v>
      </c>
      <c r="F2571" s="199">
        <v>6232.6627739999976</v>
      </c>
      <c r="G2571" s="197">
        <f>'Drop downs XTRA'!$F2571*2</f>
        <v>12465.325547999995</v>
      </c>
      <c r="H2571" s="200">
        <v>42852</v>
      </c>
    </row>
    <row r="2572" spans="1:8">
      <c r="A2572" s="83" t="s">
        <v>741</v>
      </c>
      <c r="B2572" s="194" t="s">
        <v>738</v>
      </c>
      <c r="C2572" s="194" t="s">
        <v>743</v>
      </c>
      <c r="D2572" s="194" t="s">
        <v>751</v>
      </c>
      <c r="E2572" s="194" t="s">
        <v>28</v>
      </c>
      <c r="F2572" s="195">
        <v>11762.9356032</v>
      </c>
      <c r="G2572" s="194">
        <f>'Drop downs XTRA'!$F2572*2</f>
        <v>23525.871206399999</v>
      </c>
      <c r="H2572" s="196">
        <v>42641</v>
      </c>
    </row>
    <row r="2573" spans="1:8">
      <c r="A2573" s="82" t="s">
        <v>746</v>
      </c>
      <c r="B2573" s="197" t="s">
        <v>738</v>
      </c>
      <c r="C2573" s="197" t="s">
        <v>743</v>
      </c>
      <c r="D2573" s="197" t="s">
        <v>732</v>
      </c>
      <c r="E2573" s="197" t="s">
        <v>28</v>
      </c>
      <c r="F2573" s="199">
        <v>13484.038127616004</v>
      </c>
      <c r="G2573" s="197">
        <f>'Drop downs XTRA'!$F2573*2</f>
        <v>26968.076255232008</v>
      </c>
      <c r="H2573" s="200">
        <v>42141</v>
      </c>
    </row>
    <row r="2574" spans="1:8">
      <c r="A2574" s="83" t="s">
        <v>756</v>
      </c>
      <c r="B2574" s="194" t="s">
        <v>730</v>
      </c>
      <c r="C2574" s="194" t="s">
        <v>504</v>
      </c>
      <c r="D2574" s="194" t="s">
        <v>491</v>
      </c>
      <c r="E2574" s="194" t="s">
        <v>740</v>
      </c>
      <c r="F2574" s="195">
        <v>-11567.067057000002</v>
      </c>
      <c r="G2574" s="194">
        <f>'Drop downs XTRA'!$F2574*2</f>
        <v>-23134.134114000004</v>
      </c>
      <c r="H2574" s="196">
        <v>42050</v>
      </c>
    </row>
    <row r="2575" spans="1:8">
      <c r="A2575" s="82" t="s">
        <v>757</v>
      </c>
      <c r="B2575" s="197" t="s">
        <v>730</v>
      </c>
      <c r="C2575" s="197" t="s">
        <v>734</v>
      </c>
      <c r="D2575" s="197" t="s">
        <v>491</v>
      </c>
      <c r="E2575" s="197" t="s">
        <v>740</v>
      </c>
      <c r="F2575" s="199">
        <v>-3056.1109312499998</v>
      </c>
      <c r="G2575" s="197">
        <f>'Drop downs XTRA'!$F2575*2</f>
        <v>-6112.2218624999996</v>
      </c>
      <c r="H2575" s="200">
        <v>42623</v>
      </c>
    </row>
    <row r="2576" spans="1:8">
      <c r="A2576" s="83" t="s">
        <v>758</v>
      </c>
      <c r="B2576" s="194" t="s">
        <v>730</v>
      </c>
      <c r="C2576" s="194" t="s">
        <v>750</v>
      </c>
      <c r="D2576" s="194" t="s">
        <v>491</v>
      </c>
      <c r="E2576" s="194" t="s">
        <v>740</v>
      </c>
      <c r="F2576" s="195">
        <v>-3879.9256320000004</v>
      </c>
      <c r="G2576" s="194">
        <f>'Drop downs XTRA'!$F2576*2</f>
        <v>-7759.8512640000008</v>
      </c>
      <c r="H2576" s="196">
        <v>42385</v>
      </c>
    </row>
    <row r="2577" spans="1:8">
      <c r="A2577" s="82" t="s">
        <v>759</v>
      </c>
      <c r="B2577" s="197" t="s">
        <v>730</v>
      </c>
      <c r="C2577" s="197" t="s">
        <v>743</v>
      </c>
      <c r="D2577" s="197" t="s">
        <v>751</v>
      </c>
      <c r="E2577" s="197" t="s">
        <v>740</v>
      </c>
      <c r="F2577" s="199">
        <v>-3906.695331840001</v>
      </c>
      <c r="G2577" s="197">
        <f>'Drop downs XTRA'!$F2577*2</f>
        <v>-7813.390663680002</v>
      </c>
      <c r="H2577" s="200">
        <v>42211</v>
      </c>
    </row>
    <row r="2578" spans="1:8">
      <c r="A2578" s="83" t="s">
        <v>756</v>
      </c>
      <c r="B2578" s="194" t="s">
        <v>738</v>
      </c>
      <c r="C2578" s="194" t="s">
        <v>743</v>
      </c>
      <c r="D2578" s="194" t="s">
        <v>751</v>
      </c>
      <c r="E2578" s="194" t="s">
        <v>740</v>
      </c>
      <c r="F2578" s="195">
        <v>-10579.329469800001</v>
      </c>
      <c r="G2578" s="194">
        <f>'Drop downs XTRA'!$F2578*2</f>
        <v>-21158.658939600002</v>
      </c>
      <c r="H2578" s="196">
        <v>42130</v>
      </c>
    </row>
    <row r="2579" spans="1:8">
      <c r="A2579" s="82" t="s">
        <v>757</v>
      </c>
      <c r="B2579" s="197" t="s">
        <v>738</v>
      </c>
      <c r="C2579" s="197" t="s">
        <v>750</v>
      </c>
      <c r="D2579" s="197" t="s">
        <v>732</v>
      </c>
      <c r="E2579" s="197" t="s">
        <v>740</v>
      </c>
      <c r="F2579" s="199">
        <v>-3613.8626999999997</v>
      </c>
      <c r="G2579" s="197">
        <f>'Drop downs XTRA'!$F2579*2</f>
        <v>-7227.7253999999994</v>
      </c>
      <c r="H2579" s="200">
        <v>42826</v>
      </c>
    </row>
    <row r="2580" spans="1:8">
      <c r="A2580" s="83" t="s">
        <v>758</v>
      </c>
      <c r="B2580" s="194" t="s">
        <v>738</v>
      </c>
      <c r="C2580" s="194" t="s">
        <v>731</v>
      </c>
      <c r="D2580" s="194" t="s">
        <v>492</v>
      </c>
      <c r="E2580" s="194" t="s">
        <v>740</v>
      </c>
      <c r="F2580" s="195">
        <v>-5873.2819200000013</v>
      </c>
      <c r="G2580" s="194">
        <f>'Drop downs XTRA'!$F2580*2</f>
        <v>-11746.563840000003</v>
      </c>
      <c r="H2580" s="196">
        <v>42427</v>
      </c>
    </row>
    <row r="2581" spans="1:8">
      <c r="A2581" s="82" t="s">
        <v>759</v>
      </c>
      <c r="B2581" s="197" t="s">
        <v>738</v>
      </c>
      <c r="C2581" s="197" t="s">
        <v>743</v>
      </c>
      <c r="D2581" s="197" t="s">
        <v>751</v>
      </c>
      <c r="E2581" s="197" t="s">
        <v>740</v>
      </c>
      <c r="F2581" s="199">
        <v>-3745.5661465600006</v>
      </c>
      <c r="G2581" s="197">
        <f>'Drop downs XTRA'!$F2581*2</f>
        <v>-7491.1322931200011</v>
      </c>
      <c r="H2581" s="200">
        <v>42677</v>
      </c>
    </row>
    <row r="2582" spans="1:8">
      <c r="A2582" s="83" t="s">
        <v>756</v>
      </c>
      <c r="B2582" s="194" t="s">
        <v>748</v>
      </c>
      <c r="C2582" s="194" t="s">
        <v>743</v>
      </c>
      <c r="D2582" s="194" t="s">
        <v>754</v>
      </c>
      <c r="E2582" s="194" t="s">
        <v>740</v>
      </c>
      <c r="F2582" s="195">
        <v>-8867.8777824000026</v>
      </c>
      <c r="G2582" s="194">
        <f>'Drop downs XTRA'!$F2582*2</f>
        <v>-17735.755564800005</v>
      </c>
      <c r="H2582" s="196">
        <v>42106</v>
      </c>
    </row>
    <row r="2583" spans="1:8">
      <c r="A2583" s="82" t="s">
        <v>757</v>
      </c>
      <c r="B2583" s="197" t="s">
        <v>748</v>
      </c>
      <c r="C2583" s="197" t="s">
        <v>734</v>
      </c>
      <c r="D2583" s="197" t="s">
        <v>752</v>
      </c>
      <c r="E2583" s="197" t="s">
        <v>740</v>
      </c>
      <c r="F2583" s="199">
        <v>-3014.6252624999997</v>
      </c>
      <c r="G2583" s="197">
        <f>'Drop downs XTRA'!$F2583*2</f>
        <v>-6029.2505249999995</v>
      </c>
      <c r="H2583" s="200">
        <v>42027</v>
      </c>
    </row>
    <row r="2584" spans="1:8">
      <c r="A2584" s="83" t="s">
        <v>758</v>
      </c>
      <c r="B2584" s="194" t="s">
        <v>748</v>
      </c>
      <c r="C2584" s="194" t="s">
        <v>504</v>
      </c>
      <c r="D2584" s="194" t="s">
        <v>492</v>
      </c>
      <c r="E2584" s="194" t="s">
        <v>740</v>
      </c>
      <c r="F2584" s="195">
        <v>-4253.3563392000005</v>
      </c>
      <c r="G2584" s="194">
        <f>'Drop downs XTRA'!$F2584*2</f>
        <v>-8506.7126784000011</v>
      </c>
      <c r="H2584" s="196">
        <v>42554</v>
      </c>
    </row>
    <row r="2585" spans="1:8">
      <c r="A2585" s="82" t="s">
        <v>759</v>
      </c>
      <c r="B2585" s="197" t="s">
        <v>748</v>
      </c>
      <c r="C2585" s="197" t="s">
        <v>731</v>
      </c>
      <c r="D2585" s="197" t="s">
        <v>754</v>
      </c>
      <c r="E2585" s="197" t="s">
        <v>740</v>
      </c>
      <c r="F2585" s="199">
        <v>-2972.7955353600018</v>
      </c>
      <c r="G2585" s="197">
        <f>'Drop downs XTRA'!$F2585*2</f>
        <v>-5945.5910707200037</v>
      </c>
      <c r="H2585" s="200">
        <v>42607</v>
      </c>
    </row>
    <row r="2586" spans="1:8">
      <c r="A2586" s="83" t="s">
        <v>756</v>
      </c>
      <c r="B2586" s="194" t="s">
        <v>744</v>
      </c>
      <c r="C2586" s="194" t="s">
        <v>731</v>
      </c>
      <c r="D2586" s="194" t="s">
        <v>752</v>
      </c>
      <c r="E2586" s="194" t="s">
        <v>740</v>
      </c>
      <c r="F2586" s="195">
        <v>-9540.7976663999998</v>
      </c>
      <c r="G2586" s="194">
        <f>'Drop downs XTRA'!$F2586*2</f>
        <v>-19081.5953328</v>
      </c>
      <c r="H2586" s="196">
        <v>42843</v>
      </c>
    </row>
    <row r="2587" spans="1:8">
      <c r="A2587" s="82" t="s">
        <v>757</v>
      </c>
      <c r="B2587" s="197" t="s">
        <v>744</v>
      </c>
      <c r="C2587" s="197" t="s">
        <v>502</v>
      </c>
      <c r="D2587" s="197" t="s">
        <v>732</v>
      </c>
      <c r="E2587" s="197" t="s">
        <v>740</v>
      </c>
      <c r="F2587" s="199">
        <v>-4184.7120000000004</v>
      </c>
      <c r="G2587" s="197">
        <f>'Drop downs XTRA'!$F2587*2</f>
        <v>-8369.4240000000009</v>
      </c>
      <c r="H2587" s="200">
        <v>42880</v>
      </c>
    </row>
    <row r="2588" spans="1:8">
      <c r="A2588" s="83" t="s">
        <v>758</v>
      </c>
      <c r="B2588" s="194" t="s">
        <v>744</v>
      </c>
      <c r="C2588" s="194" t="s">
        <v>743</v>
      </c>
      <c r="D2588" s="194" t="s">
        <v>732</v>
      </c>
      <c r="E2588" s="194" t="s">
        <v>740</v>
      </c>
      <c r="F2588" s="195">
        <v>-5740.5263328000001</v>
      </c>
      <c r="G2588" s="194">
        <f>'Drop downs XTRA'!$F2588*2</f>
        <v>-11481.0526656</v>
      </c>
      <c r="H2588" s="196">
        <v>42470</v>
      </c>
    </row>
    <row r="2589" spans="1:8">
      <c r="A2589" s="82" t="s">
        <v>759</v>
      </c>
      <c r="B2589" s="197" t="s">
        <v>744</v>
      </c>
      <c r="C2589" s="197" t="s">
        <v>731</v>
      </c>
      <c r="D2589" s="197" t="s">
        <v>752</v>
      </c>
      <c r="E2589" s="197" t="s">
        <v>740</v>
      </c>
      <c r="F2589" s="199">
        <v>-3256.6793011200016</v>
      </c>
      <c r="G2589" s="197">
        <f>'Drop downs XTRA'!$F2589*2</f>
        <v>-6513.3586022400032</v>
      </c>
      <c r="H2589" s="200">
        <v>42614</v>
      </c>
    </row>
    <row r="2590" spans="1:8">
      <c r="A2590" s="83" t="s">
        <v>756</v>
      </c>
      <c r="B2590" s="194" t="s">
        <v>738</v>
      </c>
      <c r="C2590" s="194" t="s">
        <v>504</v>
      </c>
      <c r="D2590" s="194" t="s">
        <v>492</v>
      </c>
      <c r="E2590" s="194" t="s">
        <v>740</v>
      </c>
      <c r="F2590" s="195">
        <v>-8603.3727936000014</v>
      </c>
      <c r="G2590" s="194">
        <f>'Drop downs XTRA'!$F2590*2</f>
        <v>-17206.745587200003</v>
      </c>
      <c r="H2590" s="196">
        <v>42015</v>
      </c>
    </row>
    <row r="2591" spans="1:8">
      <c r="A2591" s="82" t="s">
        <v>757</v>
      </c>
      <c r="B2591" s="197" t="s">
        <v>738</v>
      </c>
      <c r="C2591" s="197" t="s">
        <v>502</v>
      </c>
      <c r="D2591" s="197" t="s">
        <v>491</v>
      </c>
      <c r="E2591" s="197" t="s">
        <v>740</v>
      </c>
      <c r="F2591" s="199">
        <v>-3572.8892000000001</v>
      </c>
      <c r="G2591" s="197">
        <f>'Drop downs XTRA'!$F2591*2</f>
        <v>-7145.7784000000001</v>
      </c>
      <c r="H2591" s="200">
        <v>42999</v>
      </c>
    </row>
    <row r="2592" spans="1:8">
      <c r="A2592" s="83" t="s">
        <v>758</v>
      </c>
      <c r="B2592" s="194" t="s">
        <v>738</v>
      </c>
      <c r="C2592" s="194" t="s">
        <v>743</v>
      </c>
      <c r="D2592" s="194" t="s">
        <v>754</v>
      </c>
      <c r="E2592" s="194" t="s">
        <v>740</v>
      </c>
      <c r="F2592" s="195">
        <v>-6090.8108800000009</v>
      </c>
      <c r="G2592" s="194">
        <f>'Drop downs XTRA'!$F2592*2</f>
        <v>-12181.621760000002</v>
      </c>
      <c r="H2592" s="196">
        <v>42709</v>
      </c>
    </row>
    <row r="2593" spans="1:8">
      <c r="A2593" s="82" t="s">
        <v>759</v>
      </c>
      <c r="B2593" s="197" t="s">
        <v>738</v>
      </c>
      <c r="C2593" s="197" t="s">
        <v>750</v>
      </c>
      <c r="D2593" s="197" t="s">
        <v>491</v>
      </c>
      <c r="E2593" s="197" t="s">
        <v>740</v>
      </c>
      <c r="F2593" s="199">
        <v>-3957.9350630400004</v>
      </c>
      <c r="G2593" s="197">
        <f>'Drop downs XTRA'!$F2593*2</f>
        <v>-7915.8701260800008</v>
      </c>
      <c r="H2593" s="200">
        <v>42370</v>
      </c>
    </row>
    <row r="2594" spans="1:8">
      <c r="A2594" s="83" t="s">
        <v>760</v>
      </c>
      <c r="B2594" s="194" t="s">
        <v>738</v>
      </c>
      <c r="C2594" s="194" t="s">
        <v>753</v>
      </c>
      <c r="D2594" s="194" t="s">
        <v>753</v>
      </c>
      <c r="E2594" s="194" t="s">
        <v>745</v>
      </c>
      <c r="F2594" s="195">
        <v>-6777.8779200000026</v>
      </c>
      <c r="G2594" s="194">
        <f>'Drop downs XTRA'!$F2594*2</f>
        <v>-13555.755840000005</v>
      </c>
      <c r="H2594" s="196">
        <v>42858</v>
      </c>
    </row>
    <row r="2595" spans="1:8">
      <c r="A2595" s="82" t="s">
        <v>39</v>
      </c>
      <c r="B2595" s="197" t="s">
        <v>738</v>
      </c>
      <c r="C2595" s="197" t="s">
        <v>753</v>
      </c>
      <c r="D2595" s="197" t="s">
        <v>753</v>
      </c>
      <c r="E2595" s="197" t="s">
        <v>745</v>
      </c>
      <c r="F2595" s="199">
        <v>-3840.9997500000009</v>
      </c>
      <c r="G2595" s="197">
        <f>'Drop downs XTRA'!$F2595*2</f>
        <v>-7681.9995000000017</v>
      </c>
      <c r="H2595" s="200">
        <v>42777</v>
      </c>
    </row>
    <row r="2596" spans="1:8">
      <c r="A2596" s="83" t="s">
        <v>761</v>
      </c>
      <c r="B2596" s="194" t="s">
        <v>738</v>
      </c>
      <c r="C2596" s="194" t="s">
        <v>753</v>
      </c>
      <c r="D2596" s="194" t="s">
        <v>753</v>
      </c>
      <c r="E2596" s="194" t="s">
        <v>745</v>
      </c>
      <c r="F2596" s="195">
        <v>-941.1840000000002</v>
      </c>
      <c r="G2596" s="194">
        <f>'Drop downs XTRA'!$F2596*2</f>
        <v>-1882.3680000000004</v>
      </c>
      <c r="H2596" s="196">
        <v>42547</v>
      </c>
    </row>
    <row r="2597" spans="1:8">
      <c r="A2597" s="82" t="s">
        <v>309</v>
      </c>
      <c r="B2597" s="197" t="s">
        <v>738</v>
      </c>
      <c r="C2597" s="197" t="s">
        <v>753</v>
      </c>
      <c r="D2597" s="197" t="s">
        <v>753</v>
      </c>
      <c r="E2597" s="197" t="s">
        <v>745</v>
      </c>
      <c r="F2597" s="199">
        <v>-1716.1760951999995</v>
      </c>
      <c r="G2597" s="197">
        <f>'Drop downs XTRA'!$F2597*2</f>
        <v>-3432.352190399999</v>
      </c>
      <c r="H2597" s="200">
        <v>42292</v>
      </c>
    </row>
    <row r="2598" spans="1:8">
      <c r="A2598" s="83" t="s">
        <v>601</v>
      </c>
      <c r="B2598" s="194" t="s">
        <v>738</v>
      </c>
      <c r="C2598" s="194" t="s">
        <v>753</v>
      </c>
      <c r="D2598" s="194" t="s">
        <v>753</v>
      </c>
      <c r="E2598" s="194" t="s">
        <v>745</v>
      </c>
      <c r="F2598" s="195">
        <v>-1372.8960000000004</v>
      </c>
      <c r="G2598" s="194">
        <f>'Drop downs XTRA'!$F2598*2</f>
        <v>-2745.7920000000008</v>
      </c>
      <c r="H2598" s="196">
        <v>42075</v>
      </c>
    </row>
    <row r="2599" spans="1:8">
      <c r="A2599" s="82" t="s">
        <v>762</v>
      </c>
      <c r="B2599" s="197" t="s">
        <v>738</v>
      </c>
      <c r="C2599" s="197" t="s">
        <v>753</v>
      </c>
      <c r="D2599" s="197" t="s">
        <v>753</v>
      </c>
      <c r="E2599" s="197" t="s">
        <v>745</v>
      </c>
      <c r="F2599" s="199">
        <v>-1411.1999999999998</v>
      </c>
      <c r="G2599" s="197">
        <f>'Drop downs XTRA'!$F2599*2</f>
        <v>-2822.3999999999996</v>
      </c>
      <c r="H2599" s="200">
        <v>42357</v>
      </c>
    </row>
    <row r="2600" spans="1:8">
      <c r="A2600" s="83" t="s">
        <v>763</v>
      </c>
      <c r="B2600" s="194" t="s">
        <v>738</v>
      </c>
      <c r="C2600" s="194" t="s">
        <v>753</v>
      </c>
      <c r="D2600" s="194" t="s">
        <v>753</v>
      </c>
      <c r="E2600" s="194" t="s">
        <v>745</v>
      </c>
      <c r="F2600" s="195">
        <v>-1981.3701599999999</v>
      </c>
      <c r="G2600" s="194">
        <f>'Drop downs XTRA'!$F2600*2</f>
        <v>-3962.7403199999999</v>
      </c>
      <c r="H2600" s="196">
        <v>42325</v>
      </c>
    </row>
    <row r="2601" spans="1:8">
      <c r="A2601" s="82" t="s">
        <v>764</v>
      </c>
      <c r="B2601" s="197" t="s">
        <v>738</v>
      </c>
      <c r="C2601" s="197" t="s">
        <v>753</v>
      </c>
      <c r="D2601" s="197" t="s">
        <v>753</v>
      </c>
      <c r="E2601" s="197" t="s">
        <v>745</v>
      </c>
      <c r="F2601" s="199">
        <v>-1331.607106872</v>
      </c>
      <c r="G2601" s="197">
        <f>'Drop downs XTRA'!$F2601*2</f>
        <v>-2663.2142137440001</v>
      </c>
      <c r="H2601" s="200">
        <v>42178</v>
      </c>
    </row>
    <row r="2602" spans="1:8">
      <c r="A2602" s="83" t="s">
        <v>533</v>
      </c>
      <c r="B2602" s="194" t="s">
        <v>738</v>
      </c>
      <c r="C2602" s="194" t="s">
        <v>753</v>
      </c>
      <c r="D2602" s="194" t="s">
        <v>753</v>
      </c>
      <c r="E2602" s="194" t="s">
        <v>745</v>
      </c>
      <c r="F2602" s="195">
        <v>-2862.576</v>
      </c>
      <c r="G2602" s="194">
        <f>'Drop downs XTRA'!$F2602*2</f>
        <v>-5725.152</v>
      </c>
      <c r="H2602" s="196">
        <v>42193</v>
      </c>
    </row>
    <row r="2603" spans="1:8">
      <c r="A2603" s="82" t="s">
        <v>760</v>
      </c>
      <c r="B2603" s="197" t="s">
        <v>730</v>
      </c>
      <c r="C2603" s="197" t="s">
        <v>753</v>
      </c>
      <c r="D2603" s="197" t="s">
        <v>753</v>
      </c>
      <c r="E2603" s="197" t="s">
        <v>745</v>
      </c>
      <c r="F2603" s="199">
        <v>-6473.4516000000031</v>
      </c>
      <c r="G2603" s="197">
        <f>'Drop downs XTRA'!$F2603*2</f>
        <v>-12946.903200000006</v>
      </c>
      <c r="H2603" s="200">
        <v>42381</v>
      </c>
    </row>
    <row r="2604" spans="1:8">
      <c r="A2604" s="83" t="s">
        <v>39</v>
      </c>
      <c r="B2604" s="194" t="s">
        <v>730</v>
      </c>
      <c r="C2604" s="194" t="s">
        <v>753</v>
      </c>
      <c r="D2604" s="194" t="s">
        <v>753</v>
      </c>
      <c r="E2604" s="194" t="s">
        <v>745</v>
      </c>
      <c r="F2604" s="195">
        <v>-3901.9680000000008</v>
      </c>
      <c r="G2604" s="194">
        <f>'Drop downs XTRA'!$F2604*2</f>
        <v>-7803.9360000000015</v>
      </c>
      <c r="H2604" s="196">
        <v>42417</v>
      </c>
    </row>
    <row r="2605" spans="1:8">
      <c r="A2605" s="82" t="s">
        <v>761</v>
      </c>
      <c r="B2605" s="197" t="s">
        <v>730</v>
      </c>
      <c r="C2605" s="197" t="s">
        <v>753</v>
      </c>
      <c r="D2605" s="197" t="s">
        <v>753</v>
      </c>
      <c r="E2605" s="197" t="s">
        <v>745</v>
      </c>
      <c r="F2605" s="199">
        <v>-798.76800000000003</v>
      </c>
      <c r="G2605" s="197">
        <f>'Drop downs XTRA'!$F2605*2</f>
        <v>-1597.5360000000001</v>
      </c>
      <c r="H2605" s="200">
        <v>42621</v>
      </c>
    </row>
    <row r="2606" spans="1:8">
      <c r="A2606" s="83" t="s">
        <v>309</v>
      </c>
      <c r="B2606" s="194" t="s">
        <v>730</v>
      </c>
      <c r="C2606" s="194" t="s">
        <v>753</v>
      </c>
      <c r="D2606" s="194" t="s">
        <v>753</v>
      </c>
      <c r="E2606" s="194" t="s">
        <v>745</v>
      </c>
      <c r="F2606" s="195">
        <v>-2102.2674551999994</v>
      </c>
      <c r="G2606" s="194">
        <f>'Drop downs XTRA'!$F2606*2</f>
        <v>-4204.5349103999988</v>
      </c>
      <c r="H2606" s="196">
        <v>42874</v>
      </c>
    </row>
    <row r="2607" spans="1:8">
      <c r="A2607" s="82" t="s">
        <v>601</v>
      </c>
      <c r="B2607" s="197" t="s">
        <v>730</v>
      </c>
      <c r="C2607" s="197" t="s">
        <v>753</v>
      </c>
      <c r="D2607" s="197" t="s">
        <v>753</v>
      </c>
      <c r="E2607" s="197" t="s">
        <v>745</v>
      </c>
      <c r="F2607" s="199">
        <v>-1483.2720000000006</v>
      </c>
      <c r="G2607" s="197">
        <f>'Drop downs XTRA'!$F2607*2</f>
        <v>-2966.5440000000012</v>
      </c>
      <c r="H2607" s="200">
        <v>42416</v>
      </c>
    </row>
    <row r="2608" spans="1:8">
      <c r="A2608" s="83" t="s">
        <v>762</v>
      </c>
      <c r="B2608" s="194" t="s">
        <v>730</v>
      </c>
      <c r="C2608" s="194" t="s">
        <v>753</v>
      </c>
      <c r="D2608" s="194" t="s">
        <v>753</v>
      </c>
      <c r="E2608" s="194" t="s">
        <v>745</v>
      </c>
      <c r="F2608" s="195">
        <v>-1136.576</v>
      </c>
      <c r="G2608" s="194">
        <f>'Drop downs XTRA'!$F2608*2</f>
        <v>-2273.152</v>
      </c>
      <c r="H2608" s="196">
        <v>42399</v>
      </c>
    </row>
    <row r="2609" spans="1:8">
      <c r="A2609" s="82" t="s">
        <v>763</v>
      </c>
      <c r="B2609" s="197" t="s">
        <v>730</v>
      </c>
      <c r="C2609" s="197" t="s">
        <v>753</v>
      </c>
      <c r="D2609" s="197" t="s">
        <v>753</v>
      </c>
      <c r="E2609" s="197" t="s">
        <v>745</v>
      </c>
      <c r="F2609" s="199">
        <v>-2242.5984000000003</v>
      </c>
      <c r="G2609" s="197">
        <f>'Drop downs XTRA'!$F2609*2</f>
        <v>-4485.1968000000006</v>
      </c>
      <c r="H2609" s="200">
        <v>42000</v>
      </c>
    </row>
    <row r="2610" spans="1:8">
      <c r="A2610" s="83" t="s">
        <v>764</v>
      </c>
      <c r="B2610" s="194" t="s">
        <v>730</v>
      </c>
      <c r="C2610" s="194" t="s">
        <v>753</v>
      </c>
      <c r="D2610" s="194" t="s">
        <v>753</v>
      </c>
      <c r="E2610" s="194" t="s">
        <v>745</v>
      </c>
      <c r="F2610" s="195">
        <v>-1931.6582438400001</v>
      </c>
      <c r="G2610" s="194">
        <f>'Drop downs XTRA'!$F2610*2</f>
        <v>-3863.3164876800001</v>
      </c>
      <c r="H2610" s="196">
        <v>42880</v>
      </c>
    </row>
    <row r="2611" spans="1:8">
      <c r="A2611" s="82" t="s">
        <v>533</v>
      </c>
      <c r="B2611" s="197" t="s">
        <v>730</v>
      </c>
      <c r="C2611" s="197" t="s">
        <v>753</v>
      </c>
      <c r="D2611" s="197" t="s">
        <v>753</v>
      </c>
      <c r="E2611" s="197" t="s">
        <v>745</v>
      </c>
      <c r="F2611" s="199">
        <v>-2686.4459999999999</v>
      </c>
      <c r="G2611" s="197">
        <f>'Drop downs XTRA'!$F2611*2</f>
        <v>-5372.8919999999998</v>
      </c>
      <c r="H2611" s="200">
        <v>42850</v>
      </c>
    </row>
    <row r="2612" spans="1:8">
      <c r="A2612" s="83" t="s">
        <v>760</v>
      </c>
      <c r="B2612" s="194" t="s">
        <v>738</v>
      </c>
      <c r="C2612" s="194" t="s">
        <v>753</v>
      </c>
      <c r="D2612" s="194" t="s">
        <v>753</v>
      </c>
      <c r="E2612" s="194" t="s">
        <v>745</v>
      </c>
      <c r="F2612" s="195">
        <v>-8939.1490650000014</v>
      </c>
      <c r="G2612" s="194">
        <f>'Drop downs XTRA'!$F2612*2</f>
        <v>-17878.298130000003</v>
      </c>
      <c r="H2612" s="196">
        <v>42141</v>
      </c>
    </row>
    <row r="2613" spans="1:8">
      <c r="A2613" s="82" t="s">
        <v>39</v>
      </c>
      <c r="B2613" s="197" t="s">
        <v>738</v>
      </c>
      <c r="C2613" s="197" t="s">
        <v>753</v>
      </c>
      <c r="D2613" s="197" t="s">
        <v>753</v>
      </c>
      <c r="E2613" s="197" t="s">
        <v>745</v>
      </c>
      <c r="F2613" s="199">
        <v>-4938.4282500000018</v>
      </c>
      <c r="G2613" s="197">
        <f>'Drop downs XTRA'!$F2613*2</f>
        <v>-9876.8565000000035</v>
      </c>
      <c r="H2613" s="200">
        <v>42579</v>
      </c>
    </row>
    <row r="2614" spans="1:8">
      <c r="A2614" s="83" t="s">
        <v>761</v>
      </c>
      <c r="B2614" s="194" t="s">
        <v>738</v>
      </c>
      <c r="C2614" s="194" t="s">
        <v>753</v>
      </c>
      <c r="D2614" s="194" t="s">
        <v>753</v>
      </c>
      <c r="E2614" s="194" t="s">
        <v>745</v>
      </c>
      <c r="F2614" s="195">
        <v>-1529.28</v>
      </c>
      <c r="G2614" s="194">
        <f>'Drop downs XTRA'!$F2614*2</f>
        <v>-3058.56</v>
      </c>
      <c r="H2614" s="196">
        <v>42173</v>
      </c>
    </row>
    <row r="2615" spans="1:8">
      <c r="A2615" s="82" t="s">
        <v>309</v>
      </c>
      <c r="B2615" s="197" t="s">
        <v>738</v>
      </c>
      <c r="C2615" s="197" t="s">
        <v>753</v>
      </c>
      <c r="D2615" s="197" t="s">
        <v>753</v>
      </c>
      <c r="E2615" s="197" t="s">
        <v>745</v>
      </c>
      <c r="F2615" s="199">
        <v>-2056.247856</v>
      </c>
      <c r="G2615" s="197">
        <f>'Drop downs XTRA'!$F2615*2</f>
        <v>-4112.4957119999999</v>
      </c>
      <c r="H2615" s="200">
        <v>42349</v>
      </c>
    </row>
    <row r="2616" spans="1:8">
      <c r="A2616" s="83" t="s">
        <v>601</v>
      </c>
      <c r="B2616" s="194" t="s">
        <v>738</v>
      </c>
      <c r="C2616" s="194" t="s">
        <v>753</v>
      </c>
      <c r="D2616" s="194" t="s">
        <v>753</v>
      </c>
      <c r="E2616" s="194" t="s">
        <v>745</v>
      </c>
      <c r="F2616" s="195">
        <v>-1111.5899999999999</v>
      </c>
      <c r="G2616" s="194">
        <f>'Drop downs XTRA'!$F2616*2</f>
        <v>-2223.1799999999998</v>
      </c>
      <c r="H2616" s="196">
        <v>42402</v>
      </c>
    </row>
    <row r="2617" spans="1:8">
      <c r="A2617" s="82" t="s">
        <v>762</v>
      </c>
      <c r="B2617" s="197" t="s">
        <v>738</v>
      </c>
      <c r="C2617" s="197" t="s">
        <v>753</v>
      </c>
      <c r="D2617" s="197" t="s">
        <v>753</v>
      </c>
      <c r="E2617" s="197" t="s">
        <v>745</v>
      </c>
      <c r="F2617" s="199">
        <v>-1213.6320000000001</v>
      </c>
      <c r="G2617" s="197">
        <f>'Drop downs XTRA'!$F2617*2</f>
        <v>-2427.2640000000001</v>
      </c>
      <c r="H2617" s="200">
        <v>42632</v>
      </c>
    </row>
    <row r="2618" spans="1:8">
      <c r="A2618" s="83" t="s">
        <v>763</v>
      </c>
      <c r="B2618" s="194" t="s">
        <v>738</v>
      </c>
      <c r="C2618" s="194" t="s">
        <v>753</v>
      </c>
      <c r="D2618" s="194" t="s">
        <v>753</v>
      </c>
      <c r="E2618" s="194" t="s">
        <v>745</v>
      </c>
      <c r="F2618" s="195">
        <v>-1478.4128099999998</v>
      </c>
      <c r="G2618" s="194">
        <f>'Drop downs XTRA'!$F2618*2</f>
        <v>-2956.8256199999996</v>
      </c>
      <c r="H2618" s="196">
        <v>42614</v>
      </c>
    </row>
    <row r="2619" spans="1:8">
      <c r="A2619" s="82" t="s">
        <v>764</v>
      </c>
      <c r="B2619" s="197" t="s">
        <v>738</v>
      </c>
      <c r="C2619" s="197" t="s">
        <v>753</v>
      </c>
      <c r="D2619" s="197" t="s">
        <v>753</v>
      </c>
      <c r="E2619" s="197" t="s">
        <v>745</v>
      </c>
      <c r="F2619" s="199">
        <v>-2141.5403414880002</v>
      </c>
      <c r="G2619" s="197">
        <f>'Drop downs XTRA'!$F2619*2</f>
        <v>-4283.0806829760004</v>
      </c>
      <c r="H2619" s="200">
        <v>42686</v>
      </c>
    </row>
    <row r="2620" spans="1:8">
      <c r="A2620" s="83" t="s">
        <v>533</v>
      </c>
      <c r="B2620" s="194" t="s">
        <v>738</v>
      </c>
      <c r="C2620" s="194" t="s">
        <v>753</v>
      </c>
      <c r="D2620" s="194" t="s">
        <v>753</v>
      </c>
      <c r="E2620" s="194" t="s">
        <v>745</v>
      </c>
      <c r="F2620" s="195">
        <v>-1527.6959999999999</v>
      </c>
      <c r="G2620" s="194">
        <f>'Drop downs XTRA'!$F2620*2</f>
        <v>-3055.3919999999998</v>
      </c>
      <c r="H2620" s="196">
        <v>42164</v>
      </c>
    </row>
    <row r="2621" spans="1:8">
      <c r="A2621" s="82" t="s">
        <v>760</v>
      </c>
      <c r="B2621" s="197" t="s">
        <v>748</v>
      </c>
      <c r="C2621" s="197" t="s">
        <v>753</v>
      </c>
      <c r="D2621" s="197" t="s">
        <v>753</v>
      </c>
      <c r="E2621" s="197" t="s">
        <v>745</v>
      </c>
      <c r="F2621" s="199">
        <v>-10314.877320000003</v>
      </c>
      <c r="G2621" s="197">
        <f>'Drop downs XTRA'!$F2621*2</f>
        <v>-20629.754640000006</v>
      </c>
      <c r="H2621" s="200">
        <v>42241</v>
      </c>
    </row>
    <row r="2622" spans="1:8">
      <c r="A2622" s="83" t="s">
        <v>39</v>
      </c>
      <c r="B2622" s="194" t="s">
        <v>748</v>
      </c>
      <c r="C2622" s="194" t="s">
        <v>753</v>
      </c>
      <c r="D2622" s="194" t="s">
        <v>753</v>
      </c>
      <c r="E2622" s="194" t="s">
        <v>745</v>
      </c>
      <c r="F2622" s="195">
        <v>-3414.2220000000007</v>
      </c>
      <c r="G2622" s="194">
        <f>'Drop downs XTRA'!$F2622*2</f>
        <v>-6828.4440000000013</v>
      </c>
      <c r="H2622" s="196">
        <v>42385</v>
      </c>
    </row>
    <row r="2623" spans="1:8">
      <c r="A2623" s="82" t="s">
        <v>761</v>
      </c>
      <c r="B2623" s="197" t="s">
        <v>748</v>
      </c>
      <c r="C2623" s="197" t="s">
        <v>753</v>
      </c>
      <c r="D2623" s="197" t="s">
        <v>753</v>
      </c>
      <c r="E2623" s="197" t="s">
        <v>745</v>
      </c>
      <c r="F2623" s="199">
        <v>-1095.9839999999999</v>
      </c>
      <c r="G2623" s="197">
        <f>'Drop downs XTRA'!$F2623*2</f>
        <v>-2191.9679999999998</v>
      </c>
      <c r="H2623" s="200">
        <v>42899</v>
      </c>
    </row>
    <row r="2624" spans="1:8">
      <c r="A2624" s="83" t="s">
        <v>309</v>
      </c>
      <c r="B2624" s="194" t="s">
        <v>748</v>
      </c>
      <c r="C2624" s="194" t="s">
        <v>753</v>
      </c>
      <c r="D2624" s="194" t="s">
        <v>753</v>
      </c>
      <c r="E2624" s="194" t="s">
        <v>745</v>
      </c>
      <c r="F2624" s="195">
        <v>-1637.0827200000001</v>
      </c>
      <c r="G2624" s="194">
        <f>'Drop downs XTRA'!$F2624*2</f>
        <v>-3274.1654400000002</v>
      </c>
      <c r="H2624" s="196">
        <v>42654</v>
      </c>
    </row>
    <row r="2625" spans="1:8">
      <c r="A2625" s="82" t="s">
        <v>601</v>
      </c>
      <c r="B2625" s="197" t="s">
        <v>748</v>
      </c>
      <c r="C2625" s="197" t="s">
        <v>753</v>
      </c>
      <c r="D2625" s="197" t="s">
        <v>753</v>
      </c>
      <c r="E2625" s="197" t="s">
        <v>745</v>
      </c>
      <c r="F2625" s="199">
        <v>-913.43700000000001</v>
      </c>
      <c r="G2625" s="197">
        <f>'Drop downs XTRA'!$F2625*2</f>
        <v>-1826.874</v>
      </c>
      <c r="H2625" s="200">
        <v>42287</v>
      </c>
    </row>
    <row r="2626" spans="1:8">
      <c r="A2626" s="83" t="s">
        <v>762</v>
      </c>
      <c r="B2626" s="194" t="s">
        <v>748</v>
      </c>
      <c r="C2626" s="194" t="s">
        <v>753</v>
      </c>
      <c r="D2626" s="194" t="s">
        <v>753</v>
      </c>
      <c r="E2626" s="194" t="s">
        <v>745</v>
      </c>
      <c r="F2626" s="195">
        <v>-924.67200000000003</v>
      </c>
      <c r="G2626" s="194">
        <f>'Drop downs XTRA'!$F2626*2</f>
        <v>-1849.3440000000001</v>
      </c>
      <c r="H2626" s="196">
        <v>42616</v>
      </c>
    </row>
    <row r="2627" spans="1:8">
      <c r="A2627" s="82" t="s">
        <v>763</v>
      </c>
      <c r="B2627" s="197" t="s">
        <v>748</v>
      </c>
      <c r="C2627" s="197" t="s">
        <v>753</v>
      </c>
      <c r="D2627" s="197" t="s">
        <v>753</v>
      </c>
      <c r="E2627" s="197" t="s">
        <v>745</v>
      </c>
      <c r="F2627" s="199">
        <v>-2199.8822400000004</v>
      </c>
      <c r="G2627" s="197">
        <f>'Drop downs XTRA'!$F2627*2</f>
        <v>-4399.7644800000007</v>
      </c>
      <c r="H2627" s="200">
        <v>42930</v>
      </c>
    </row>
    <row r="2628" spans="1:8">
      <c r="A2628" s="83" t="s">
        <v>764</v>
      </c>
      <c r="B2628" s="194" t="s">
        <v>748</v>
      </c>
      <c r="C2628" s="194" t="s">
        <v>753</v>
      </c>
      <c r="D2628" s="194" t="s">
        <v>753</v>
      </c>
      <c r="E2628" s="194" t="s">
        <v>745</v>
      </c>
      <c r="F2628" s="195">
        <v>-1148.7469230720001</v>
      </c>
      <c r="G2628" s="194">
        <f>'Drop downs XTRA'!$F2628*2</f>
        <v>-2297.4938461440001</v>
      </c>
      <c r="H2628" s="196">
        <v>42532</v>
      </c>
    </row>
    <row r="2629" spans="1:8">
      <c r="A2629" s="82" t="s">
        <v>533</v>
      </c>
      <c r="B2629" s="197" t="s">
        <v>748</v>
      </c>
      <c r="C2629" s="197" t="s">
        <v>753</v>
      </c>
      <c r="D2629" s="197" t="s">
        <v>753</v>
      </c>
      <c r="E2629" s="197" t="s">
        <v>745</v>
      </c>
      <c r="F2629" s="199">
        <v>-2188.62</v>
      </c>
      <c r="G2629" s="197">
        <f>'Drop downs XTRA'!$F2629*2</f>
        <v>-4377.24</v>
      </c>
      <c r="H2629" s="200">
        <v>42160</v>
      </c>
    </row>
    <row r="2630" spans="1:8">
      <c r="A2630" s="83" t="s">
        <v>760</v>
      </c>
      <c r="B2630" s="194" t="s">
        <v>744</v>
      </c>
      <c r="C2630" s="194" t="s">
        <v>753</v>
      </c>
      <c r="D2630" s="194" t="s">
        <v>753</v>
      </c>
      <c r="E2630" s="194" t="s">
        <v>745</v>
      </c>
      <c r="F2630" s="195">
        <v>-6513.9106725000011</v>
      </c>
      <c r="G2630" s="194">
        <f>'Drop downs XTRA'!$F2630*2</f>
        <v>-13027.821345000002</v>
      </c>
      <c r="H2630" s="196">
        <v>42866</v>
      </c>
    </row>
    <row r="2631" spans="1:8">
      <c r="A2631" s="82" t="s">
        <v>39</v>
      </c>
      <c r="B2631" s="197" t="s">
        <v>744</v>
      </c>
      <c r="C2631" s="197" t="s">
        <v>753</v>
      </c>
      <c r="D2631" s="197" t="s">
        <v>753</v>
      </c>
      <c r="E2631" s="197" t="s">
        <v>745</v>
      </c>
      <c r="F2631" s="199">
        <v>-2194.8570000000004</v>
      </c>
      <c r="G2631" s="197">
        <f>'Drop downs XTRA'!$F2631*2</f>
        <v>-4389.7140000000009</v>
      </c>
      <c r="H2631" s="200">
        <v>42065</v>
      </c>
    </row>
    <row r="2632" spans="1:8">
      <c r="A2632" s="83" t="s">
        <v>761</v>
      </c>
      <c r="B2632" s="194" t="s">
        <v>744</v>
      </c>
      <c r="C2632" s="194" t="s">
        <v>753</v>
      </c>
      <c r="D2632" s="194" t="s">
        <v>753</v>
      </c>
      <c r="E2632" s="194" t="s">
        <v>745</v>
      </c>
      <c r="F2632" s="195">
        <v>-1338.12</v>
      </c>
      <c r="G2632" s="194">
        <f>'Drop downs XTRA'!$F2632*2</f>
        <v>-2676.24</v>
      </c>
      <c r="H2632" s="196">
        <v>42506</v>
      </c>
    </row>
    <row r="2633" spans="1:8">
      <c r="A2633" s="82" t="s">
        <v>309</v>
      </c>
      <c r="B2633" s="197" t="s">
        <v>744</v>
      </c>
      <c r="C2633" s="197" t="s">
        <v>753</v>
      </c>
      <c r="D2633" s="197" t="s">
        <v>753</v>
      </c>
      <c r="E2633" s="197" t="s">
        <v>745</v>
      </c>
      <c r="F2633" s="199">
        <v>-1561.5250559999997</v>
      </c>
      <c r="G2633" s="197">
        <f>'Drop downs XTRA'!$F2633*2</f>
        <v>-3123.0501119999994</v>
      </c>
      <c r="H2633" s="200">
        <v>42449</v>
      </c>
    </row>
    <row r="2634" spans="1:8">
      <c r="A2634" s="83" t="s">
        <v>601</v>
      </c>
      <c r="B2634" s="194" t="s">
        <v>744</v>
      </c>
      <c r="C2634" s="194" t="s">
        <v>753</v>
      </c>
      <c r="D2634" s="194" t="s">
        <v>753</v>
      </c>
      <c r="E2634" s="194" t="s">
        <v>745</v>
      </c>
      <c r="F2634" s="195">
        <v>-1463.4067500000001</v>
      </c>
      <c r="G2634" s="194">
        <f>'Drop downs XTRA'!$F2634*2</f>
        <v>-2926.8135000000002</v>
      </c>
      <c r="H2634" s="196">
        <v>42602</v>
      </c>
    </row>
    <row r="2635" spans="1:8">
      <c r="A2635" s="82" t="s">
        <v>762</v>
      </c>
      <c r="B2635" s="197" t="s">
        <v>744</v>
      </c>
      <c r="C2635" s="197" t="s">
        <v>753</v>
      </c>
      <c r="D2635" s="197" t="s">
        <v>753</v>
      </c>
      <c r="E2635" s="197" t="s">
        <v>745</v>
      </c>
      <c r="F2635" s="199">
        <v>-1436.5440000000001</v>
      </c>
      <c r="G2635" s="197">
        <f>'Drop downs XTRA'!$F2635*2</f>
        <v>-2873.0880000000002</v>
      </c>
      <c r="H2635" s="200">
        <v>42512</v>
      </c>
    </row>
    <row r="2636" spans="1:8">
      <c r="A2636" s="83" t="s">
        <v>763</v>
      </c>
      <c r="B2636" s="194" t="s">
        <v>744</v>
      </c>
      <c r="C2636" s="194" t="s">
        <v>753</v>
      </c>
      <c r="D2636" s="194" t="s">
        <v>753</v>
      </c>
      <c r="E2636" s="194" t="s">
        <v>745</v>
      </c>
      <c r="F2636" s="195">
        <v>-1708.8132599999999</v>
      </c>
      <c r="G2636" s="194">
        <f>'Drop downs XTRA'!$F2636*2</f>
        <v>-3417.6265199999998</v>
      </c>
      <c r="H2636" s="196">
        <v>42279</v>
      </c>
    </row>
    <row r="2637" spans="1:8">
      <c r="A2637" s="82" t="s">
        <v>764</v>
      </c>
      <c r="B2637" s="197" t="s">
        <v>744</v>
      </c>
      <c r="C2637" s="197" t="s">
        <v>753</v>
      </c>
      <c r="D2637" s="197" t="s">
        <v>753</v>
      </c>
      <c r="E2637" s="197" t="s">
        <v>745</v>
      </c>
      <c r="F2637" s="199">
        <v>-1276.6933383119999</v>
      </c>
      <c r="G2637" s="197">
        <f>'Drop downs XTRA'!$F2637*2</f>
        <v>-2553.3866766239998</v>
      </c>
      <c r="H2637" s="200">
        <v>42600</v>
      </c>
    </row>
    <row r="2638" spans="1:8">
      <c r="A2638" s="83" t="s">
        <v>533</v>
      </c>
      <c r="B2638" s="194" t="s">
        <v>744</v>
      </c>
      <c r="C2638" s="194" t="s">
        <v>753</v>
      </c>
      <c r="D2638" s="194" t="s">
        <v>753</v>
      </c>
      <c r="E2638" s="194" t="s">
        <v>745</v>
      </c>
      <c r="F2638" s="195">
        <v>-1438.2359999999999</v>
      </c>
      <c r="G2638" s="194">
        <f>'Drop downs XTRA'!$F2638*2</f>
        <v>-2876.4719999999998</v>
      </c>
      <c r="H2638" s="196">
        <v>42430</v>
      </c>
    </row>
    <row r="2639" spans="1:8">
      <c r="A2639" s="82" t="s">
        <v>729</v>
      </c>
      <c r="B2639" s="197" t="s">
        <v>730</v>
      </c>
      <c r="C2639" s="197" t="s">
        <v>731</v>
      </c>
      <c r="D2639" s="197" t="s">
        <v>755</v>
      </c>
      <c r="E2639" s="197" t="s">
        <v>28</v>
      </c>
      <c r="F2639" s="199">
        <v>27288.359351426239</v>
      </c>
      <c r="G2639" s="197">
        <f>'Drop downs XTRA'!$F2639*2</f>
        <v>54576.718702852479</v>
      </c>
      <c r="H2639" s="200">
        <v>42583</v>
      </c>
    </row>
    <row r="2640" spans="1:8">
      <c r="A2640" s="83" t="s">
        <v>735</v>
      </c>
      <c r="B2640" s="194" t="s">
        <v>730</v>
      </c>
      <c r="C2640" s="194" t="s">
        <v>504</v>
      </c>
      <c r="D2640" s="194" t="s">
        <v>754</v>
      </c>
      <c r="E2640" s="194" t="s">
        <v>28</v>
      </c>
      <c r="F2640" s="195">
        <v>3280.6029441312003</v>
      </c>
      <c r="G2640" s="194">
        <f>'Drop downs XTRA'!$F2640*2</f>
        <v>6561.2058882624005</v>
      </c>
      <c r="H2640" s="196">
        <v>42542</v>
      </c>
    </row>
    <row r="2641" spans="1:8">
      <c r="A2641" s="82" t="s">
        <v>741</v>
      </c>
      <c r="B2641" s="197" t="s">
        <v>730</v>
      </c>
      <c r="C2641" s="197" t="s">
        <v>504</v>
      </c>
      <c r="D2641" s="197" t="s">
        <v>754</v>
      </c>
      <c r="E2641" s="197" t="s">
        <v>28</v>
      </c>
      <c r="F2641" s="199">
        <v>7332.7568095272945</v>
      </c>
      <c r="G2641" s="197">
        <f>'Drop downs XTRA'!$F2641*2</f>
        <v>14665.513619054589</v>
      </c>
      <c r="H2641" s="200">
        <v>42449</v>
      </c>
    </row>
    <row r="2642" spans="1:8">
      <c r="A2642" s="83" t="s">
        <v>746</v>
      </c>
      <c r="B2642" s="194" t="s">
        <v>730</v>
      </c>
      <c r="C2642" s="194" t="s">
        <v>734</v>
      </c>
      <c r="D2642" s="194" t="s">
        <v>494</v>
      </c>
      <c r="E2642" s="194" t="s">
        <v>28</v>
      </c>
      <c r="F2642" s="195">
        <v>12798.184437514768</v>
      </c>
      <c r="G2642" s="194">
        <f>'Drop downs XTRA'!$F2642*2</f>
        <v>25596.368875029537</v>
      </c>
      <c r="H2642" s="196">
        <v>42738</v>
      </c>
    </row>
    <row r="2643" spans="1:8">
      <c r="A2643" s="82" t="s">
        <v>729</v>
      </c>
      <c r="B2643" s="197" t="s">
        <v>738</v>
      </c>
      <c r="C2643" s="197" t="s">
        <v>731</v>
      </c>
      <c r="D2643" s="197" t="s">
        <v>754</v>
      </c>
      <c r="E2643" s="197" t="s">
        <v>28</v>
      </c>
      <c r="F2643" s="199">
        <v>20892.058754489994</v>
      </c>
      <c r="G2643" s="197">
        <f>'Drop downs XTRA'!$F2643*2</f>
        <v>41784.117508979987</v>
      </c>
      <c r="H2643" s="200">
        <v>42546</v>
      </c>
    </row>
    <row r="2644" spans="1:8">
      <c r="A2644" s="83" t="s">
        <v>735</v>
      </c>
      <c r="B2644" s="194" t="s">
        <v>738</v>
      </c>
      <c r="C2644" s="194" t="s">
        <v>731</v>
      </c>
      <c r="D2644" s="194" t="s">
        <v>755</v>
      </c>
      <c r="E2644" s="194" t="s">
        <v>28</v>
      </c>
      <c r="F2644" s="195">
        <v>4467.6696289352394</v>
      </c>
      <c r="G2644" s="194">
        <f>'Drop downs XTRA'!$F2644*2</f>
        <v>8935.3392578704788</v>
      </c>
      <c r="H2644" s="196">
        <v>42772</v>
      </c>
    </row>
    <row r="2645" spans="1:8">
      <c r="A2645" s="82" t="s">
        <v>741</v>
      </c>
      <c r="B2645" s="197" t="s">
        <v>738</v>
      </c>
      <c r="C2645" s="197" t="s">
        <v>734</v>
      </c>
      <c r="D2645" s="197" t="s">
        <v>491</v>
      </c>
      <c r="E2645" s="197" t="s">
        <v>28</v>
      </c>
      <c r="F2645" s="199">
        <v>8361.9768469248011</v>
      </c>
      <c r="G2645" s="197">
        <f>'Drop downs XTRA'!$F2645*2</f>
        <v>16723.953693849602</v>
      </c>
      <c r="H2645" s="200">
        <v>42499</v>
      </c>
    </row>
    <row r="2646" spans="1:8">
      <c r="A2646" s="83" t="s">
        <v>746</v>
      </c>
      <c r="B2646" s="194" t="s">
        <v>738</v>
      </c>
      <c r="C2646" s="194" t="s">
        <v>734</v>
      </c>
      <c r="D2646" s="194" t="s">
        <v>751</v>
      </c>
      <c r="E2646" s="194" t="s">
        <v>28</v>
      </c>
      <c r="F2646" s="195">
        <v>12086.478690393786</v>
      </c>
      <c r="G2646" s="194">
        <f>'Drop downs XTRA'!$F2646*2</f>
        <v>24172.957380787571</v>
      </c>
      <c r="H2646" s="196">
        <v>42828</v>
      </c>
    </row>
    <row r="2647" spans="1:8">
      <c r="A2647" s="82" t="s">
        <v>729</v>
      </c>
      <c r="B2647" s="197" t="s">
        <v>744</v>
      </c>
      <c r="C2647" s="197" t="s">
        <v>504</v>
      </c>
      <c r="D2647" s="197" t="s">
        <v>755</v>
      </c>
      <c r="E2647" s="197" t="s">
        <v>28</v>
      </c>
      <c r="F2647" s="199">
        <v>20586.093465608992</v>
      </c>
      <c r="G2647" s="197">
        <f>'Drop downs XTRA'!$F2647*2</f>
        <v>41172.186931217984</v>
      </c>
      <c r="H2647" s="200">
        <v>42514</v>
      </c>
    </row>
    <row r="2648" spans="1:8">
      <c r="A2648" s="83" t="s">
        <v>735</v>
      </c>
      <c r="B2648" s="194" t="s">
        <v>744</v>
      </c>
      <c r="C2648" s="194" t="s">
        <v>504</v>
      </c>
      <c r="D2648" s="194" t="s">
        <v>751</v>
      </c>
      <c r="E2648" s="194" t="s">
        <v>28</v>
      </c>
      <c r="F2648" s="195">
        <v>5392.5933220064098</v>
      </c>
      <c r="G2648" s="194">
        <f>'Drop downs XTRA'!$F2648*2</f>
        <v>10785.18664401282</v>
      </c>
      <c r="H2648" s="196">
        <v>42305</v>
      </c>
    </row>
    <row r="2649" spans="1:8">
      <c r="A2649" s="82" t="s">
        <v>741</v>
      </c>
      <c r="B2649" s="197" t="s">
        <v>744</v>
      </c>
      <c r="C2649" s="197" t="s">
        <v>734</v>
      </c>
      <c r="D2649" s="197" t="s">
        <v>491</v>
      </c>
      <c r="E2649" s="197" t="s">
        <v>28</v>
      </c>
      <c r="F2649" s="199">
        <v>8227.8943910442704</v>
      </c>
      <c r="G2649" s="197">
        <f>'Drop downs XTRA'!$F2649*2</f>
        <v>16455.788782088541</v>
      </c>
      <c r="H2649" s="200">
        <v>42547</v>
      </c>
    </row>
    <row r="2650" spans="1:8">
      <c r="A2650" s="83" t="s">
        <v>746</v>
      </c>
      <c r="B2650" s="194" t="s">
        <v>744</v>
      </c>
      <c r="C2650" s="194" t="s">
        <v>743</v>
      </c>
      <c r="D2650" s="194" t="s">
        <v>752</v>
      </c>
      <c r="E2650" s="194" t="s">
        <v>28</v>
      </c>
      <c r="F2650" s="195">
        <v>11336.843221335546</v>
      </c>
      <c r="G2650" s="194">
        <f>'Drop downs XTRA'!$F2650*2</f>
        <v>22673.686442671093</v>
      </c>
      <c r="H2650" s="196">
        <v>42844</v>
      </c>
    </row>
    <row r="2651" spans="1:8">
      <c r="A2651" s="82" t="s">
        <v>729</v>
      </c>
      <c r="B2651" s="197" t="s">
        <v>748</v>
      </c>
      <c r="C2651" s="197" t="s">
        <v>502</v>
      </c>
      <c r="D2651" s="197" t="s">
        <v>754</v>
      </c>
      <c r="E2651" s="197" t="s">
        <v>28</v>
      </c>
      <c r="F2651" s="199">
        <v>11146.356306508493</v>
      </c>
      <c r="G2651" s="197">
        <f>'Drop downs XTRA'!$F2651*2</f>
        <v>22292.712613016985</v>
      </c>
      <c r="H2651" s="200">
        <v>42928</v>
      </c>
    </row>
    <row r="2652" spans="1:8">
      <c r="A2652" s="83" t="s">
        <v>735</v>
      </c>
      <c r="B2652" s="194" t="s">
        <v>748</v>
      </c>
      <c r="C2652" s="194" t="s">
        <v>734</v>
      </c>
      <c r="D2652" s="194" t="s">
        <v>752</v>
      </c>
      <c r="E2652" s="194" t="s">
        <v>28</v>
      </c>
      <c r="F2652" s="195">
        <v>6205.9558140134113</v>
      </c>
      <c r="G2652" s="194">
        <f>'Drop downs XTRA'!$F2652*2</f>
        <v>12411.911628026823</v>
      </c>
      <c r="H2652" s="196">
        <v>42054</v>
      </c>
    </row>
    <row r="2653" spans="1:8">
      <c r="A2653" s="82" t="s">
        <v>741</v>
      </c>
      <c r="B2653" s="197" t="s">
        <v>748</v>
      </c>
      <c r="C2653" s="197" t="s">
        <v>731</v>
      </c>
      <c r="D2653" s="197" t="s">
        <v>752</v>
      </c>
      <c r="E2653" s="197" t="s">
        <v>28</v>
      </c>
      <c r="F2653" s="199">
        <v>6504.8649116774386</v>
      </c>
      <c r="G2653" s="197">
        <f>'Drop downs XTRA'!$F2653*2</f>
        <v>13009.729823354877</v>
      </c>
      <c r="H2653" s="200">
        <v>42540</v>
      </c>
    </row>
    <row r="2654" spans="1:8">
      <c r="A2654" s="83" t="s">
        <v>746</v>
      </c>
      <c r="B2654" s="194" t="s">
        <v>748</v>
      </c>
      <c r="C2654" s="194" t="s">
        <v>743</v>
      </c>
      <c r="D2654" s="194" t="s">
        <v>752</v>
      </c>
      <c r="E2654" s="194" t="s">
        <v>28</v>
      </c>
      <c r="F2654" s="195">
        <v>21596.936238306171</v>
      </c>
      <c r="G2654" s="194">
        <f>'Drop downs XTRA'!$F2654*2</f>
        <v>43193.872476612341</v>
      </c>
      <c r="H2654" s="196">
        <v>42224</v>
      </c>
    </row>
    <row r="2655" spans="1:8">
      <c r="A2655" s="82" t="s">
        <v>729</v>
      </c>
      <c r="B2655" s="197" t="s">
        <v>738</v>
      </c>
      <c r="C2655" s="197" t="s">
        <v>750</v>
      </c>
      <c r="D2655" s="197" t="s">
        <v>752</v>
      </c>
      <c r="E2655" s="197" t="s">
        <v>28</v>
      </c>
      <c r="F2655" s="199">
        <v>27028.470214745998</v>
      </c>
      <c r="G2655" s="197">
        <f>'Drop downs XTRA'!$F2655*2</f>
        <v>54056.940429491995</v>
      </c>
      <c r="H2655" s="200">
        <v>42398</v>
      </c>
    </row>
    <row r="2656" spans="1:8">
      <c r="A2656" s="83" t="s">
        <v>735</v>
      </c>
      <c r="B2656" s="194" t="s">
        <v>738</v>
      </c>
      <c r="C2656" s="194" t="s">
        <v>504</v>
      </c>
      <c r="D2656" s="194" t="s">
        <v>752</v>
      </c>
      <c r="E2656" s="194" t="s">
        <v>28</v>
      </c>
      <c r="F2656" s="195">
        <v>4793.4162862279181</v>
      </c>
      <c r="G2656" s="194">
        <f>'Drop downs XTRA'!$F2656*2</f>
        <v>9586.8325724558363</v>
      </c>
      <c r="H2656" s="196">
        <v>42927</v>
      </c>
    </row>
    <row r="2657" spans="1:8">
      <c r="A2657" s="82" t="s">
        <v>741</v>
      </c>
      <c r="B2657" s="197" t="s">
        <v>738</v>
      </c>
      <c r="C2657" s="197" t="s">
        <v>743</v>
      </c>
      <c r="D2657" s="197" t="s">
        <v>751</v>
      </c>
      <c r="E2657" s="197" t="s">
        <v>28</v>
      </c>
      <c r="F2657" s="199">
        <v>9553.3857794949126</v>
      </c>
      <c r="G2657" s="197">
        <f>'Drop downs XTRA'!$F2657*2</f>
        <v>19106.771558989825</v>
      </c>
      <c r="H2657" s="200">
        <v>42329</v>
      </c>
    </row>
    <row r="2658" spans="1:8">
      <c r="A2658" s="83" t="s">
        <v>746</v>
      </c>
      <c r="B2658" s="194" t="s">
        <v>738</v>
      </c>
      <c r="C2658" s="194" t="s">
        <v>743</v>
      </c>
      <c r="D2658" s="194" t="s">
        <v>755</v>
      </c>
      <c r="E2658" s="194" t="s">
        <v>28</v>
      </c>
      <c r="F2658" s="195">
        <v>12093.779860506284</v>
      </c>
      <c r="G2658" s="194">
        <f>'Drop downs XTRA'!$F2658*2</f>
        <v>24187.559721012567</v>
      </c>
      <c r="H2658" s="196">
        <v>42091</v>
      </c>
    </row>
    <row r="2659" spans="1:8">
      <c r="A2659" s="82" t="s">
        <v>756</v>
      </c>
      <c r="B2659" s="197" t="s">
        <v>730</v>
      </c>
      <c r="C2659" s="197" t="s">
        <v>504</v>
      </c>
      <c r="D2659" s="197" t="s">
        <v>491</v>
      </c>
      <c r="E2659" s="197" t="s">
        <v>740</v>
      </c>
      <c r="F2659" s="199">
        <v>-8907.4513285839912</v>
      </c>
      <c r="G2659" s="197">
        <f>'Drop downs XTRA'!$F2659*2</f>
        <v>-17814.902657167982</v>
      </c>
      <c r="H2659" s="200">
        <v>42448</v>
      </c>
    </row>
    <row r="2660" spans="1:8">
      <c r="A2660" s="83" t="s">
        <v>757</v>
      </c>
      <c r="B2660" s="194" t="s">
        <v>730</v>
      </c>
      <c r="C2660" s="194" t="s">
        <v>734</v>
      </c>
      <c r="D2660" s="194" t="s">
        <v>491</v>
      </c>
      <c r="E2660" s="194" t="s">
        <v>740</v>
      </c>
      <c r="F2660" s="195">
        <v>-2636.2012892962503</v>
      </c>
      <c r="G2660" s="194">
        <f>'Drop downs XTRA'!$F2660*2</f>
        <v>-5272.4025785925005</v>
      </c>
      <c r="H2660" s="196">
        <v>42854</v>
      </c>
    </row>
    <row r="2661" spans="1:8">
      <c r="A2661" s="82" t="s">
        <v>758</v>
      </c>
      <c r="B2661" s="197" t="s">
        <v>730</v>
      </c>
      <c r="C2661" s="197" t="s">
        <v>750</v>
      </c>
      <c r="D2661" s="197" t="s">
        <v>491</v>
      </c>
      <c r="E2661" s="197" t="s">
        <v>740</v>
      </c>
      <c r="F2661" s="199">
        <v>-3586.2928601702406</v>
      </c>
      <c r="G2661" s="197">
        <f>'Drop downs XTRA'!$F2661*2</f>
        <v>-7172.5857203404812</v>
      </c>
      <c r="H2661" s="200">
        <v>42872</v>
      </c>
    </row>
    <row r="2662" spans="1:8">
      <c r="A2662" s="83" t="s">
        <v>759</v>
      </c>
      <c r="B2662" s="194" t="s">
        <v>730</v>
      </c>
      <c r="C2662" s="194" t="s">
        <v>743</v>
      </c>
      <c r="D2662" s="194" t="s">
        <v>751</v>
      </c>
      <c r="E2662" s="194" t="s">
        <v>740</v>
      </c>
      <c r="F2662" s="195">
        <v>-3356.8826576181673</v>
      </c>
      <c r="G2662" s="194">
        <f>'Drop downs XTRA'!$F2662*2</f>
        <v>-6713.7653152363346</v>
      </c>
      <c r="H2662" s="196">
        <v>42509</v>
      </c>
    </row>
    <row r="2663" spans="1:8">
      <c r="A2663" s="82" t="s">
        <v>756</v>
      </c>
      <c r="B2663" s="197" t="s">
        <v>738</v>
      </c>
      <c r="C2663" s="197" t="s">
        <v>743</v>
      </c>
      <c r="D2663" s="197" t="s">
        <v>751</v>
      </c>
      <c r="E2663" s="197" t="s">
        <v>740</v>
      </c>
      <c r="F2663" s="199">
        <v>-8779.9971135764172</v>
      </c>
      <c r="G2663" s="197">
        <f>'Drop downs XTRA'!$F2663*2</f>
        <v>-17559.994227152834</v>
      </c>
      <c r="H2663" s="200">
        <v>42009</v>
      </c>
    </row>
    <row r="2664" spans="1:8">
      <c r="A2664" s="83" t="s">
        <v>757</v>
      </c>
      <c r="B2664" s="194" t="s">
        <v>738</v>
      </c>
      <c r="C2664" s="194" t="s">
        <v>750</v>
      </c>
      <c r="D2664" s="194" t="s">
        <v>755</v>
      </c>
      <c r="E2664" s="194" t="s">
        <v>740</v>
      </c>
      <c r="F2664" s="195">
        <v>-3117.31796502</v>
      </c>
      <c r="G2664" s="194">
        <f>'Drop downs XTRA'!$F2664*2</f>
        <v>-6234.6359300399999</v>
      </c>
      <c r="H2664" s="196">
        <v>42729</v>
      </c>
    </row>
    <row r="2665" spans="1:8">
      <c r="A2665" s="82" t="s">
        <v>758</v>
      </c>
      <c r="B2665" s="197" t="s">
        <v>738</v>
      </c>
      <c r="C2665" s="197" t="s">
        <v>731</v>
      </c>
      <c r="D2665" s="197" t="s">
        <v>494</v>
      </c>
      <c r="E2665" s="197" t="s">
        <v>740</v>
      </c>
      <c r="F2665" s="199">
        <v>-4052.9169217152007</v>
      </c>
      <c r="G2665" s="197">
        <f>'Drop downs XTRA'!$F2665*2</f>
        <v>-8105.8338434304014</v>
      </c>
      <c r="H2665" s="200">
        <v>42933</v>
      </c>
    </row>
    <row r="2666" spans="1:8">
      <c r="A2666" s="83" t="s">
        <v>759</v>
      </c>
      <c r="B2666" s="194" t="s">
        <v>738</v>
      </c>
      <c r="C2666" s="194" t="s">
        <v>743</v>
      </c>
      <c r="D2666" s="194" t="s">
        <v>751</v>
      </c>
      <c r="E2666" s="194" t="s">
        <v>740</v>
      </c>
      <c r="F2666" s="195">
        <v>-3678.2058849802656</v>
      </c>
      <c r="G2666" s="194">
        <f>'Drop downs XTRA'!$F2666*2</f>
        <v>-7356.4117699605313</v>
      </c>
      <c r="H2666" s="196">
        <v>42665</v>
      </c>
    </row>
    <row r="2667" spans="1:8">
      <c r="A2667" s="82" t="s">
        <v>756</v>
      </c>
      <c r="B2667" s="197" t="s">
        <v>748</v>
      </c>
      <c r="C2667" s="197" t="s">
        <v>743</v>
      </c>
      <c r="D2667" s="197" t="s">
        <v>754</v>
      </c>
      <c r="E2667" s="197" t="s">
        <v>740</v>
      </c>
      <c r="F2667" s="199">
        <v>-9371.3958828846753</v>
      </c>
      <c r="G2667" s="197">
        <f>'Drop downs XTRA'!$F2667*2</f>
        <v>-18742.791765769351</v>
      </c>
      <c r="H2667" s="200">
        <v>42557</v>
      </c>
    </row>
    <row r="2668" spans="1:8">
      <c r="A2668" s="83" t="s">
        <v>757</v>
      </c>
      <c r="B2668" s="194" t="s">
        <v>748</v>
      </c>
      <c r="C2668" s="194" t="s">
        <v>734</v>
      </c>
      <c r="D2668" s="194" t="s">
        <v>752</v>
      </c>
      <c r="E2668" s="194" t="s">
        <v>740</v>
      </c>
      <c r="F2668" s="195">
        <v>-2964.1302893531247</v>
      </c>
      <c r="G2668" s="194">
        <f>'Drop downs XTRA'!$F2668*2</f>
        <v>-5928.2605787062494</v>
      </c>
      <c r="H2668" s="196">
        <v>42135</v>
      </c>
    </row>
    <row r="2669" spans="1:8">
      <c r="A2669" s="82" t="s">
        <v>758</v>
      </c>
      <c r="B2669" s="197" t="s">
        <v>748</v>
      </c>
      <c r="C2669" s="197" t="s">
        <v>504</v>
      </c>
      <c r="D2669" s="197" t="s">
        <v>494</v>
      </c>
      <c r="E2669" s="197" t="s">
        <v>740</v>
      </c>
      <c r="F2669" s="199">
        <v>-4341.7410839285776</v>
      </c>
      <c r="G2669" s="197">
        <f>'Drop downs XTRA'!$F2669*2</f>
        <v>-8683.4821678571552</v>
      </c>
      <c r="H2669" s="200">
        <v>42519</v>
      </c>
    </row>
    <row r="2670" spans="1:8">
      <c r="A2670" s="83" t="s">
        <v>759</v>
      </c>
      <c r="B2670" s="194" t="s">
        <v>748</v>
      </c>
      <c r="C2670" s="194" t="s">
        <v>731</v>
      </c>
      <c r="D2670" s="194" t="s">
        <v>754</v>
      </c>
      <c r="E2670" s="194" t="s">
        <v>740</v>
      </c>
      <c r="F2670" s="195">
        <v>-2317.3535757238287</v>
      </c>
      <c r="G2670" s="194">
        <f>'Drop downs XTRA'!$F2670*2</f>
        <v>-4634.7071514476575</v>
      </c>
      <c r="H2670" s="196">
        <v>42943</v>
      </c>
    </row>
    <row r="2671" spans="1:8">
      <c r="A2671" s="82" t="s">
        <v>756</v>
      </c>
      <c r="B2671" s="197" t="s">
        <v>744</v>
      </c>
      <c r="C2671" s="197" t="s">
        <v>731</v>
      </c>
      <c r="D2671" s="197" t="s">
        <v>752</v>
      </c>
      <c r="E2671" s="197" t="s">
        <v>740</v>
      </c>
      <c r="F2671" s="199">
        <v>-9136.2678453446406</v>
      </c>
      <c r="G2671" s="197">
        <f>'Drop downs XTRA'!$F2671*2</f>
        <v>-18272.535690689281</v>
      </c>
      <c r="H2671" s="200">
        <v>42945</v>
      </c>
    </row>
    <row r="2672" spans="1:8">
      <c r="A2672" s="83" t="s">
        <v>757</v>
      </c>
      <c r="B2672" s="194" t="s">
        <v>744</v>
      </c>
      <c r="C2672" s="194" t="s">
        <v>502</v>
      </c>
      <c r="D2672" s="194" t="s">
        <v>755</v>
      </c>
      <c r="E2672" s="194" t="s">
        <v>740</v>
      </c>
      <c r="F2672" s="195">
        <v>-3158.5159998000004</v>
      </c>
      <c r="G2672" s="194">
        <f>'Drop downs XTRA'!$F2672*2</f>
        <v>-6317.0319996000007</v>
      </c>
      <c r="H2672" s="196">
        <v>42277</v>
      </c>
    </row>
    <row r="2673" spans="1:8">
      <c r="A2673" s="82" t="s">
        <v>758</v>
      </c>
      <c r="B2673" s="197" t="s">
        <v>744</v>
      </c>
      <c r="C2673" s="197" t="s">
        <v>743</v>
      </c>
      <c r="D2673" s="197" t="s">
        <v>755</v>
      </c>
      <c r="E2673" s="197" t="s">
        <v>740</v>
      </c>
      <c r="F2673" s="199">
        <v>-4527.2086870993917</v>
      </c>
      <c r="G2673" s="197">
        <f>'Drop downs XTRA'!$F2673*2</f>
        <v>-9054.4173741987834</v>
      </c>
      <c r="H2673" s="200">
        <v>42804</v>
      </c>
    </row>
    <row r="2674" spans="1:8">
      <c r="A2674" s="83" t="s">
        <v>759</v>
      </c>
      <c r="B2674" s="194" t="s">
        <v>744</v>
      </c>
      <c r="C2674" s="194" t="s">
        <v>731</v>
      </c>
      <c r="D2674" s="194" t="s">
        <v>752</v>
      </c>
      <c r="E2674" s="194" t="s">
        <v>740</v>
      </c>
      <c r="F2674" s="195">
        <v>-2915.0666691497186</v>
      </c>
      <c r="G2674" s="194">
        <f>'Drop downs XTRA'!$F2674*2</f>
        <v>-5830.1333382994371</v>
      </c>
      <c r="H2674" s="196">
        <v>42661</v>
      </c>
    </row>
    <row r="2675" spans="1:8">
      <c r="A2675" s="82" t="s">
        <v>756</v>
      </c>
      <c r="B2675" s="197" t="s">
        <v>738</v>
      </c>
      <c r="C2675" s="197" t="s">
        <v>504</v>
      </c>
      <c r="D2675" s="197" t="s">
        <v>494</v>
      </c>
      <c r="E2675" s="197" t="s">
        <v>740</v>
      </c>
      <c r="F2675" s="199">
        <v>-8120.8956473349135</v>
      </c>
      <c r="G2675" s="197">
        <f>'Drop downs XTRA'!$F2675*2</f>
        <v>-16241.791294669827</v>
      </c>
      <c r="H2675" s="200">
        <v>42882</v>
      </c>
    </row>
    <row r="2676" spans="1:8">
      <c r="A2676" s="83" t="s">
        <v>757</v>
      </c>
      <c r="B2676" s="194" t="s">
        <v>738</v>
      </c>
      <c r="C2676" s="194" t="s">
        <v>502</v>
      </c>
      <c r="D2676" s="194" t="s">
        <v>491</v>
      </c>
      <c r="E2676" s="194" t="s">
        <v>740</v>
      </c>
      <c r="F2676" s="195">
        <v>-2219.8360599600001</v>
      </c>
      <c r="G2676" s="194">
        <f>'Drop downs XTRA'!$F2676*2</f>
        <v>-4439.6721199200001</v>
      </c>
      <c r="H2676" s="196">
        <v>42470</v>
      </c>
    </row>
    <row r="2677" spans="1:8">
      <c r="A2677" s="82" t="s">
        <v>758</v>
      </c>
      <c r="B2677" s="197" t="s">
        <v>738</v>
      </c>
      <c r="C2677" s="197" t="s">
        <v>743</v>
      </c>
      <c r="D2677" s="197" t="s">
        <v>754</v>
      </c>
      <c r="E2677" s="197" t="s">
        <v>740</v>
      </c>
      <c r="F2677" s="199">
        <v>-4803.4570924032005</v>
      </c>
      <c r="G2677" s="197">
        <f>'Drop downs XTRA'!$F2677*2</f>
        <v>-9606.914184806401</v>
      </c>
      <c r="H2677" s="200">
        <v>42361</v>
      </c>
    </row>
    <row r="2678" spans="1:8">
      <c r="A2678" s="83" t="s">
        <v>759</v>
      </c>
      <c r="B2678" s="194" t="s">
        <v>738</v>
      </c>
      <c r="C2678" s="194" t="s">
        <v>750</v>
      </c>
      <c r="D2678" s="194" t="s">
        <v>491</v>
      </c>
      <c r="E2678" s="194" t="s">
        <v>740</v>
      </c>
      <c r="F2678" s="195">
        <v>-4436.4335804212851</v>
      </c>
      <c r="G2678" s="194">
        <f>'Drop downs XTRA'!$F2678*2</f>
        <v>-8872.8671608425702</v>
      </c>
      <c r="H2678" s="196">
        <v>42032</v>
      </c>
    </row>
    <row r="2679" spans="1:8">
      <c r="A2679" s="82" t="s">
        <v>760</v>
      </c>
      <c r="B2679" s="197" t="s">
        <v>738</v>
      </c>
      <c r="C2679" s="197" t="s">
        <v>753</v>
      </c>
      <c r="D2679" s="197" t="s">
        <v>753</v>
      </c>
      <c r="E2679" s="197" t="s">
        <v>745</v>
      </c>
      <c r="F2679" s="199">
        <v>-6262.7591980800034</v>
      </c>
      <c r="G2679" s="197">
        <f>'Drop downs XTRA'!$F2679*2</f>
        <v>-12525.518396160007</v>
      </c>
      <c r="H2679" s="200">
        <v>42215</v>
      </c>
    </row>
    <row r="2680" spans="1:8">
      <c r="A2680" s="83" t="s">
        <v>39</v>
      </c>
      <c r="B2680" s="194" t="s">
        <v>738</v>
      </c>
      <c r="C2680" s="194" t="s">
        <v>753</v>
      </c>
      <c r="D2680" s="194" t="s">
        <v>753</v>
      </c>
      <c r="E2680" s="194" t="s">
        <v>745</v>
      </c>
      <c r="F2680" s="195">
        <v>-2419.8298425000003</v>
      </c>
      <c r="G2680" s="194">
        <f>'Drop downs XTRA'!$F2680*2</f>
        <v>-4839.6596850000005</v>
      </c>
      <c r="H2680" s="196">
        <v>42589</v>
      </c>
    </row>
    <row r="2681" spans="1:8">
      <c r="A2681" s="82" t="s">
        <v>761</v>
      </c>
      <c r="B2681" s="197" t="s">
        <v>738</v>
      </c>
      <c r="C2681" s="197" t="s">
        <v>753</v>
      </c>
      <c r="D2681" s="197" t="s">
        <v>753</v>
      </c>
      <c r="E2681" s="197" t="s">
        <v>745</v>
      </c>
      <c r="F2681" s="199">
        <v>-751.06483200000025</v>
      </c>
      <c r="G2681" s="197">
        <f>'Drop downs XTRA'!$F2681*2</f>
        <v>-1502.1296640000005</v>
      </c>
      <c r="H2681" s="200">
        <v>42732</v>
      </c>
    </row>
    <row r="2682" spans="1:8">
      <c r="A2682" s="83" t="s">
        <v>309</v>
      </c>
      <c r="B2682" s="194" t="s">
        <v>738</v>
      </c>
      <c r="C2682" s="194" t="s">
        <v>753</v>
      </c>
      <c r="D2682" s="194" t="s">
        <v>753</v>
      </c>
      <c r="E2682" s="194" t="s">
        <v>745</v>
      </c>
      <c r="F2682" s="195">
        <v>-1318.3321528107354</v>
      </c>
      <c r="G2682" s="194">
        <f>'Drop downs XTRA'!$F2682*2</f>
        <v>-2636.6643056214707</v>
      </c>
      <c r="H2682" s="196">
        <v>42078</v>
      </c>
    </row>
    <row r="2683" spans="1:8">
      <c r="A2683" s="82" t="s">
        <v>601</v>
      </c>
      <c r="B2683" s="197" t="s">
        <v>738</v>
      </c>
      <c r="C2683" s="197" t="s">
        <v>753</v>
      </c>
      <c r="D2683" s="197" t="s">
        <v>753</v>
      </c>
      <c r="E2683" s="197" t="s">
        <v>745</v>
      </c>
      <c r="F2683" s="199">
        <v>-710.47368000000006</v>
      </c>
      <c r="G2683" s="197">
        <f>'Drop downs XTRA'!$F2683*2</f>
        <v>-1420.9473600000001</v>
      </c>
      <c r="H2683" s="200">
        <v>42139</v>
      </c>
    </row>
    <row r="2684" spans="1:8">
      <c r="A2684" s="83" t="s">
        <v>762</v>
      </c>
      <c r="B2684" s="194" t="s">
        <v>738</v>
      </c>
      <c r="C2684" s="194" t="s">
        <v>753</v>
      </c>
      <c r="D2684" s="194" t="s">
        <v>753</v>
      </c>
      <c r="E2684" s="194" t="s">
        <v>745</v>
      </c>
      <c r="F2684" s="195">
        <v>-1447.8912</v>
      </c>
      <c r="G2684" s="194">
        <f>'Drop downs XTRA'!$F2684*2</f>
        <v>-2895.7824000000001</v>
      </c>
      <c r="H2684" s="196">
        <v>42943</v>
      </c>
    </row>
    <row r="2685" spans="1:8">
      <c r="A2685" s="82" t="s">
        <v>763</v>
      </c>
      <c r="B2685" s="197" t="s">
        <v>738</v>
      </c>
      <c r="C2685" s="197" t="s">
        <v>753</v>
      </c>
      <c r="D2685" s="197" t="s">
        <v>753</v>
      </c>
      <c r="E2685" s="197" t="s">
        <v>745</v>
      </c>
      <c r="F2685" s="199">
        <v>-1102.038082992</v>
      </c>
      <c r="G2685" s="197">
        <f>'Drop downs XTRA'!$F2685*2</f>
        <v>-2204.076165984</v>
      </c>
      <c r="H2685" s="200">
        <v>42548</v>
      </c>
    </row>
    <row r="2686" spans="1:8">
      <c r="A2686" s="83" t="s">
        <v>764</v>
      </c>
      <c r="B2686" s="194" t="s">
        <v>738</v>
      </c>
      <c r="C2686" s="194" t="s">
        <v>753</v>
      </c>
      <c r="D2686" s="194" t="s">
        <v>753</v>
      </c>
      <c r="E2686" s="194" t="s">
        <v>745</v>
      </c>
      <c r="F2686" s="195">
        <v>-1080.0718508123068</v>
      </c>
      <c r="G2686" s="194">
        <f>'Drop downs XTRA'!$F2686*2</f>
        <v>-2160.1437016246136</v>
      </c>
      <c r="H2686" s="196">
        <v>42938</v>
      </c>
    </row>
    <row r="2687" spans="1:8">
      <c r="A2687" s="82" t="s">
        <v>533</v>
      </c>
      <c r="B2687" s="197" t="s">
        <v>738</v>
      </c>
      <c r="C2687" s="197" t="s">
        <v>753</v>
      </c>
      <c r="D2687" s="197" t="s">
        <v>753</v>
      </c>
      <c r="E2687" s="197" t="s">
        <v>745</v>
      </c>
      <c r="F2687" s="199">
        <v>-1786.2474239999999</v>
      </c>
      <c r="G2687" s="197">
        <f>'Drop downs XTRA'!$F2687*2</f>
        <v>-3572.4948479999998</v>
      </c>
      <c r="H2687" s="200">
        <v>42347</v>
      </c>
    </row>
    <row r="2688" spans="1:8">
      <c r="A2688" s="83" t="s">
        <v>760</v>
      </c>
      <c r="B2688" s="194" t="s">
        <v>730</v>
      </c>
      <c r="C2688" s="194" t="s">
        <v>753</v>
      </c>
      <c r="D2688" s="194" t="s">
        <v>753</v>
      </c>
      <c r="E2688" s="194" t="s">
        <v>745</v>
      </c>
      <c r="F2688" s="195">
        <v>-5233.7856186000026</v>
      </c>
      <c r="G2688" s="194">
        <f>'Drop downs XTRA'!$F2688*2</f>
        <v>-10467.571237200005</v>
      </c>
      <c r="H2688" s="196">
        <v>42487</v>
      </c>
    </row>
    <row r="2689" spans="1:8">
      <c r="A2689" s="82" t="s">
        <v>39</v>
      </c>
      <c r="B2689" s="197" t="s">
        <v>730</v>
      </c>
      <c r="C2689" s="197" t="s">
        <v>753</v>
      </c>
      <c r="D2689" s="197" t="s">
        <v>753</v>
      </c>
      <c r="E2689" s="197" t="s">
        <v>745</v>
      </c>
      <c r="F2689" s="199">
        <v>-2867.9464800000001</v>
      </c>
      <c r="G2689" s="197">
        <f>'Drop downs XTRA'!$F2689*2</f>
        <v>-5735.8929600000001</v>
      </c>
      <c r="H2689" s="200">
        <v>42379</v>
      </c>
    </row>
    <row r="2690" spans="1:8">
      <c r="A2690" s="83" t="s">
        <v>761</v>
      </c>
      <c r="B2690" s="194" t="s">
        <v>730</v>
      </c>
      <c r="C2690" s="194" t="s">
        <v>753</v>
      </c>
      <c r="D2690" s="194" t="s">
        <v>753</v>
      </c>
      <c r="E2690" s="194" t="s">
        <v>745</v>
      </c>
      <c r="F2690" s="195">
        <v>-565.52774399999998</v>
      </c>
      <c r="G2690" s="194">
        <f>'Drop downs XTRA'!$F2690*2</f>
        <v>-1131.055488</v>
      </c>
      <c r="H2690" s="196">
        <v>42580</v>
      </c>
    </row>
    <row r="2691" spans="1:8">
      <c r="A2691" s="82" t="s">
        <v>309</v>
      </c>
      <c r="B2691" s="197" t="s">
        <v>730</v>
      </c>
      <c r="C2691" s="197" t="s">
        <v>753</v>
      </c>
      <c r="D2691" s="197" t="s">
        <v>753</v>
      </c>
      <c r="E2691" s="197" t="s">
        <v>745</v>
      </c>
      <c r="F2691" s="199">
        <v>-1614.9198137355349</v>
      </c>
      <c r="G2691" s="197">
        <f>'Drop downs XTRA'!$F2691*2</f>
        <v>-3229.8396274710699</v>
      </c>
      <c r="H2691" s="200">
        <v>42642</v>
      </c>
    </row>
    <row r="2692" spans="1:8">
      <c r="A2692" s="83" t="s">
        <v>601</v>
      </c>
      <c r="B2692" s="194" t="s">
        <v>730</v>
      </c>
      <c r="C2692" s="194" t="s">
        <v>753</v>
      </c>
      <c r="D2692" s="194" t="s">
        <v>753</v>
      </c>
      <c r="E2692" s="194" t="s">
        <v>745</v>
      </c>
      <c r="F2692" s="195">
        <v>-848.80240200000037</v>
      </c>
      <c r="G2692" s="194">
        <f>'Drop downs XTRA'!$F2692*2</f>
        <v>-1697.6048040000007</v>
      </c>
      <c r="H2692" s="196">
        <v>42592</v>
      </c>
    </row>
    <row r="2693" spans="1:8">
      <c r="A2693" s="82" t="s">
        <v>762</v>
      </c>
      <c r="B2693" s="197" t="s">
        <v>730</v>
      </c>
      <c r="C2693" s="197" t="s">
        <v>753</v>
      </c>
      <c r="D2693" s="197" t="s">
        <v>753</v>
      </c>
      <c r="E2693" s="197" t="s">
        <v>745</v>
      </c>
      <c r="F2693" s="199">
        <v>-1091.1129600000002</v>
      </c>
      <c r="G2693" s="197">
        <f>'Drop downs XTRA'!$F2693*2</f>
        <v>-2182.2259200000003</v>
      </c>
      <c r="H2693" s="200">
        <v>42722</v>
      </c>
    </row>
    <row r="2694" spans="1:8">
      <c r="A2694" s="83" t="s">
        <v>763</v>
      </c>
      <c r="B2694" s="194" t="s">
        <v>730</v>
      </c>
      <c r="C2694" s="194" t="s">
        <v>753</v>
      </c>
      <c r="D2694" s="194" t="s">
        <v>753</v>
      </c>
      <c r="E2694" s="194" t="s">
        <v>745</v>
      </c>
      <c r="F2694" s="195">
        <v>-1247.33323008</v>
      </c>
      <c r="G2694" s="194">
        <f>'Drop downs XTRA'!$F2694*2</f>
        <v>-2494.66646016</v>
      </c>
      <c r="H2694" s="196">
        <v>42702</v>
      </c>
    </row>
    <row r="2695" spans="1:8">
      <c r="A2695" s="82" t="s">
        <v>764</v>
      </c>
      <c r="B2695" s="197" t="s">
        <v>730</v>
      </c>
      <c r="C2695" s="197" t="s">
        <v>753</v>
      </c>
      <c r="D2695" s="197" t="s">
        <v>753</v>
      </c>
      <c r="E2695" s="197" t="s">
        <v>745</v>
      </c>
      <c r="F2695" s="199">
        <v>-2044.5713948254236</v>
      </c>
      <c r="G2695" s="197">
        <f>'Drop downs XTRA'!$F2695*2</f>
        <v>-4089.1427896508471</v>
      </c>
      <c r="H2695" s="200">
        <v>42680</v>
      </c>
    </row>
    <row r="2696" spans="1:8">
      <c r="A2696" s="83" t="s">
        <v>533</v>
      </c>
      <c r="B2696" s="194" t="s">
        <v>730</v>
      </c>
      <c r="C2696" s="194" t="s">
        <v>753</v>
      </c>
      <c r="D2696" s="194" t="s">
        <v>753</v>
      </c>
      <c r="E2696" s="194" t="s">
        <v>745</v>
      </c>
      <c r="F2696" s="195">
        <v>-2224.3772879999997</v>
      </c>
      <c r="G2696" s="194">
        <f>'Drop downs XTRA'!$F2696*2</f>
        <v>-4448.7545759999994</v>
      </c>
      <c r="H2696" s="196">
        <v>42832</v>
      </c>
    </row>
    <row r="2697" spans="1:8">
      <c r="A2697" s="82" t="s">
        <v>760</v>
      </c>
      <c r="B2697" s="197" t="s">
        <v>738</v>
      </c>
      <c r="C2697" s="197" t="s">
        <v>753</v>
      </c>
      <c r="D2697" s="197" t="s">
        <v>753</v>
      </c>
      <c r="E2697" s="197" t="s">
        <v>745</v>
      </c>
      <c r="F2697" s="199">
        <v>-8141.7769684020022</v>
      </c>
      <c r="G2697" s="197">
        <f>'Drop downs XTRA'!$F2697*2</f>
        <v>-16283.553936804004</v>
      </c>
      <c r="H2697" s="200">
        <v>42921</v>
      </c>
    </row>
    <row r="2698" spans="1:8">
      <c r="A2698" s="83" t="s">
        <v>39</v>
      </c>
      <c r="B2698" s="194" t="s">
        <v>738</v>
      </c>
      <c r="C2698" s="194" t="s">
        <v>753</v>
      </c>
      <c r="D2698" s="194" t="s">
        <v>753</v>
      </c>
      <c r="E2698" s="194" t="s">
        <v>745</v>
      </c>
      <c r="F2698" s="195">
        <v>-3111.2097975000011</v>
      </c>
      <c r="G2698" s="194">
        <f>'Drop downs XTRA'!$F2698*2</f>
        <v>-6222.4195950000021</v>
      </c>
      <c r="H2698" s="196">
        <v>42977</v>
      </c>
    </row>
    <row r="2699" spans="1:8">
      <c r="A2699" s="82" t="s">
        <v>761</v>
      </c>
      <c r="B2699" s="197" t="s">
        <v>738</v>
      </c>
      <c r="C2699" s="197" t="s">
        <v>753</v>
      </c>
      <c r="D2699" s="197" t="s">
        <v>753</v>
      </c>
      <c r="E2699" s="197" t="s">
        <v>745</v>
      </c>
      <c r="F2699" s="199">
        <v>-1468.1088</v>
      </c>
      <c r="G2699" s="197">
        <f>'Drop downs XTRA'!$F2699*2</f>
        <v>-2936.2175999999999</v>
      </c>
      <c r="H2699" s="200">
        <v>42501</v>
      </c>
    </row>
    <row r="2700" spans="1:8">
      <c r="A2700" s="83" t="s">
        <v>309</v>
      </c>
      <c r="B2700" s="194" t="s">
        <v>738</v>
      </c>
      <c r="C2700" s="194" t="s">
        <v>753</v>
      </c>
      <c r="D2700" s="194" t="s">
        <v>753</v>
      </c>
      <c r="E2700" s="194" t="s">
        <v>745</v>
      </c>
      <c r="F2700" s="195">
        <v>-1659.8855192774397</v>
      </c>
      <c r="G2700" s="194">
        <f>'Drop downs XTRA'!$F2700*2</f>
        <v>-3319.7710385548794</v>
      </c>
      <c r="H2700" s="196">
        <v>42992</v>
      </c>
    </row>
    <row r="2701" spans="1:8">
      <c r="A2701" s="82" t="s">
        <v>601</v>
      </c>
      <c r="B2701" s="197" t="s">
        <v>738</v>
      </c>
      <c r="C2701" s="197" t="s">
        <v>753</v>
      </c>
      <c r="D2701" s="197" t="s">
        <v>753</v>
      </c>
      <c r="E2701" s="197" t="s">
        <v>745</v>
      </c>
      <c r="F2701" s="199">
        <v>-840.36203999999998</v>
      </c>
      <c r="G2701" s="197">
        <f>'Drop downs XTRA'!$F2701*2</f>
        <v>-1680.72408</v>
      </c>
      <c r="H2701" s="200">
        <v>42086</v>
      </c>
    </row>
    <row r="2702" spans="1:8">
      <c r="A2702" s="83" t="s">
        <v>762</v>
      </c>
      <c r="B2702" s="194" t="s">
        <v>738</v>
      </c>
      <c r="C2702" s="194" t="s">
        <v>753</v>
      </c>
      <c r="D2702" s="194" t="s">
        <v>753</v>
      </c>
      <c r="E2702" s="194" t="s">
        <v>745</v>
      </c>
      <c r="F2702" s="195">
        <v>-951.4874880000001</v>
      </c>
      <c r="G2702" s="194">
        <f>'Drop downs XTRA'!$F2702*2</f>
        <v>-1902.9749760000002</v>
      </c>
      <c r="H2702" s="196">
        <v>42823</v>
      </c>
    </row>
    <row r="2703" spans="1:8">
      <c r="A2703" s="82" t="s">
        <v>763</v>
      </c>
      <c r="B2703" s="197" t="s">
        <v>738</v>
      </c>
      <c r="C2703" s="197" t="s">
        <v>753</v>
      </c>
      <c r="D2703" s="197" t="s">
        <v>753</v>
      </c>
      <c r="E2703" s="197" t="s">
        <v>745</v>
      </c>
      <c r="F2703" s="199">
        <v>-1233.4398073829998</v>
      </c>
      <c r="G2703" s="197">
        <f>'Drop downs XTRA'!$F2703*2</f>
        <v>-2466.8796147659996</v>
      </c>
      <c r="H2703" s="200">
        <v>42474</v>
      </c>
    </row>
    <row r="2704" spans="1:8">
      <c r="A2704" s="83" t="s">
        <v>764</v>
      </c>
      <c r="B2704" s="194" t="s">
        <v>738</v>
      </c>
      <c r="C2704" s="194" t="s">
        <v>753</v>
      </c>
      <c r="D2704" s="194" t="s">
        <v>753</v>
      </c>
      <c r="E2704" s="194" t="s">
        <v>745</v>
      </c>
      <c r="F2704" s="195">
        <v>-1511.1479604062265</v>
      </c>
      <c r="G2704" s="194">
        <f>'Drop downs XTRA'!$F2704*2</f>
        <v>-3022.295920812453</v>
      </c>
      <c r="H2704" s="196">
        <v>42199</v>
      </c>
    </row>
    <row r="2705" spans="1:8">
      <c r="A2705" s="82" t="s">
        <v>533</v>
      </c>
      <c r="B2705" s="197" t="s">
        <v>738</v>
      </c>
      <c r="C2705" s="197" t="s">
        <v>753</v>
      </c>
      <c r="D2705" s="197" t="s">
        <v>753</v>
      </c>
      <c r="E2705" s="197" t="s">
        <v>745</v>
      </c>
      <c r="F2705" s="199">
        <v>-944.11612799999989</v>
      </c>
      <c r="G2705" s="197">
        <f>'Drop downs XTRA'!$F2705*2</f>
        <v>-1888.2322559999998</v>
      </c>
      <c r="H2705" s="200">
        <v>42840</v>
      </c>
    </row>
    <row r="2706" spans="1:8">
      <c r="A2706" s="83" t="s">
        <v>760</v>
      </c>
      <c r="B2706" s="194" t="s">
        <v>748</v>
      </c>
      <c r="C2706" s="194" t="s">
        <v>753</v>
      </c>
      <c r="D2706" s="194" t="s">
        <v>753</v>
      </c>
      <c r="E2706" s="194" t="s">
        <v>745</v>
      </c>
      <c r="F2706" s="195">
        <v>-6569.5453651080024</v>
      </c>
      <c r="G2706" s="194">
        <f>'Drop downs XTRA'!$F2706*2</f>
        <v>-13139.090730216005</v>
      </c>
      <c r="H2706" s="196">
        <v>42047</v>
      </c>
    </row>
    <row r="2707" spans="1:8">
      <c r="A2707" s="82" t="s">
        <v>39</v>
      </c>
      <c r="B2707" s="197" t="s">
        <v>748</v>
      </c>
      <c r="C2707" s="197" t="s">
        <v>753</v>
      </c>
      <c r="D2707" s="197" t="s">
        <v>753</v>
      </c>
      <c r="E2707" s="197" t="s">
        <v>745</v>
      </c>
      <c r="F2707" s="199">
        <v>-3226.4397900000008</v>
      </c>
      <c r="G2707" s="197">
        <f>'Drop downs XTRA'!$F2707*2</f>
        <v>-6452.8795800000016</v>
      </c>
      <c r="H2707" s="200">
        <v>42307</v>
      </c>
    </row>
    <row r="2708" spans="1:8">
      <c r="A2708" s="83" t="s">
        <v>761</v>
      </c>
      <c r="B2708" s="194" t="s">
        <v>748</v>
      </c>
      <c r="C2708" s="194" t="s">
        <v>753</v>
      </c>
      <c r="D2708" s="194" t="s">
        <v>753</v>
      </c>
      <c r="E2708" s="194" t="s">
        <v>745</v>
      </c>
      <c r="F2708" s="195">
        <v>-1124.4795839999999</v>
      </c>
      <c r="G2708" s="194">
        <f>'Drop downs XTRA'!$F2708*2</f>
        <v>-2248.9591679999999</v>
      </c>
      <c r="H2708" s="196">
        <v>42083</v>
      </c>
    </row>
    <row r="2709" spans="1:8">
      <c r="A2709" s="82" t="s">
        <v>309</v>
      </c>
      <c r="B2709" s="197" t="s">
        <v>748</v>
      </c>
      <c r="C2709" s="197" t="s">
        <v>753</v>
      </c>
      <c r="D2709" s="197" t="s">
        <v>753</v>
      </c>
      <c r="E2709" s="197" t="s">
        <v>745</v>
      </c>
      <c r="F2709" s="199">
        <v>-1132.7302756223999</v>
      </c>
      <c r="G2709" s="197">
        <f>'Drop downs XTRA'!$F2709*2</f>
        <v>-2265.4605512447997</v>
      </c>
      <c r="H2709" s="200">
        <v>42042</v>
      </c>
    </row>
    <row r="2710" spans="1:8">
      <c r="A2710" s="83" t="s">
        <v>601</v>
      </c>
      <c r="B2710" s="194" t="s">
        <v>748</v>
      </c>
      <c r="C2710" s="194" t="s">
        <v>753</v>
      </c>
      <c r="D2710" s="194" t="s">
        <v>753</v>
      </c>
      <c r="E2710" s="194" t="s">
        <v>745</v>
      </c>
      <c r="F2710" s="195">
        <v>-672.06127275000006</v>
      </c>
      <c r="G2710" s="194">
        <f>'Drop downs XTRA'!$F2710*2</f>
        <v>-1344.1225455000001</v>
      </c>
      <c r="H2710" s="196">
        <v>42971</v>
      </c>
    </row>
    <row r="2711" spans="1:8">
      <c r="A2711" s="82" t="s">
        <v>762</v>
      </c>
      <c r="B2711" s="197" t="s">
        <v>748</v>
      </c>
      <c r="C2711" s="197" t="s">
        <v>753</v>
      </c>
      <c r="D2711" s="197" t="s">
        <v>753</v>
      </c>
      <c r="E2711" s="197" t="s">
        <v>745</v>
      </c>
      <c r="F2711" s="199">
        <v>-737.88825600000007</v>
      </c>
      <c r="G2711" s="197">
        <f>'Drop downs XTRA'!$F2711*2</f>
        <v>-1475.7765120000001</v>
      </c>
      <c r="H2711" s="200">
        <v>42816</v>
      </c>
    </row>
    <row r="2712" spans="1:8">
      <c r="A2712" s="83" t="s">
        <v>763</v>
      </c>
      <c r="B2712" s="194" t="s">
        <v>748</v>
      </c>
      <c r="C2712" s="194" t="s">
        <v>753</v>
      </c>
      <c r="D2712" s="194" t="s">
        <v>753</v>
      </c>
      <c r="E2712" s="194" t="s">
        <v>745</v>
      </c>
      <c r="F2712" s="195">
        <v>-1853.1807989760002</v>
      </c>
      <c r="G2712" s="194">
        <f>'Drop downs XTRA'!$F2712*2</f>
        <v>-3706.3615979520005</v>
      </c>
      <c r="H2712" s="196">
        <v>42694</v>
      </c>
    </row>
    <row r="2713" spans="1:8">
      <c r="A2713" s="82" t="s">
        <v>764</v>
      </c>
      <c r="B2713" s="197" t="s">
        <v>748</v>
      </c>
      <c r="C2713" s="197" t="s">
        <v>753</v>
      </c>
      <c r="D2713" s="197" t="s">
        <v>753</v>
      </c>
      <c r="E2713" s="197" t="s">
        <v>745</v>
      </c>
      <c r="F2713" s="199">
        <v>-931.75322429139169</v>
      </c>
      <c r="G2713" s="197">
        <f>'Drop downs XTRA'!$F2713*2</f>
        <v>-1863.5064485827834</v>
      </c>
      <c r="H2713" s="200">
        <v>42864</v>
      </c>
    </row>
    <row r="2714" spans="1:8">
      <c r="A2714" s="83" t="s">
        <v>533</v>
      </c>
      <c r="B2714" s="194" t="s">
        <v>748</v>
      </c>
      <c r="C2714" s="194" t="s">
        <v>753</v>
      </c>
      <c r="D2714" s="194" t="s">
        <v>753</v>
      </c>
      <c r="E2714" s="194" t="s">
        <v>745</v>
      </c>
      <c r="F2714" s="195">
        <v>-1608.6356999999998</v>
      </c>
      <c r="G2714" s="194">
        <f>'Drop downs XTRA'!$F2714*2</f>
        <v>-3217.2713999999996</v>
      </c>
      <c r="H2714" s="196">
        <v>43000</v>
      </c>
    </row>
    <row r="2715" spans="1:8">
      <c r="A2715" s="82" t="s">
        <v>760</v>
      </c>
      <c r="B2715" s="197" t="s">
        <v>744</v>
      </c>
      <c r="C2715" s="197" t="s">
        <v>753</v>
      </c>
      <c r="D2715" s="197" t="s">
        <v>753</v>
      </c>
      <c r="E2715" s="197" t="s">
        <v>745</v>
      </c>
      <c r="F2715" s="199">
        <v>-5932.8698405130017</v>
      </c>
      <c r="G2715" s="197">
        <f>'Drop downs XTRA'!$F2715*2</f>
        <v>-11865.739681026003</v>
      </c>
      <c r="H2715" s="200">
        <v>42475</v>
      </c>
    </row>
    <row r="2716" spans="1:8">
      <c r="A2716" s="83" t="s">
        <v>39</v>
      </c>
      <c r="B2716" s="194" t="s">
        <v>744</v>
      </c>
      <c r="C2716" s="194" t="s">
        <v>753</v>
      </c>
      <c r="D2716" s="194" t="s">
        <v>753</v>
      </c>
      <c r="E2716" s="194" t="s">
        <v>745</v>
      </c>
      <c r="F2716" s="195">
        <v>-1843.6798800000006</v>
      </c>
      <c r="G2716" s="194">
        <f>'Drop downs XTRA'!$F2716*2</f>
        <v>-3687.3597600000012</v>
      </c>
      <c r="H2716" s="196">
        <v>42982</v>
      </c>
    </row>
    <row r="2717" spans="1:8">
      <c r="A2717" s="82" t="s">
        <v>761</v>
      </c>
      <c r="B2717" s="197" t="s">
        <v>744</v>
      </c>
      <c r="C2717" s="197" t="s">
        <v>753</v>
      </c>
      <c r="D2717" s="197" t="s">
        <v>753</v>
      </c>
      <c r="E2717" s="197" t="s">
        <v>745</v>
      </c>
      <c r="F2717" s="199">
        <v>-947.38895999999988</v>
      </c>
      <c r="G2717" s="197">
        <f>'Drop downs XTRA'!$F2717*2</f>
        <v>-1894.7779199999998</v>
      </c>
      <c r="H2717" s="200">
        <v>42933</v>
      </c>
    </row>
    <row r="2718" spans="1:8">
      <c r="A2718" s="83" t="s">
        <v>309</v>
      </c>
      <c r="B2718" s="194" t="s">
        <v>744</v>
      </c>
      <c r="C2718" s="194" t="s">
        <v>753</v>
      </c>
      <c r="D2718" s="194" t="s">
        <v>753</v>
      </c>
      <c r="E2718" s="194" t="s">
        <v>745</v>
      </c>
      <c r="F2718" s="195">
        <v>-1405.7473164134399</v>
      </c>
      <c r="G2718" s="194">
        <f>'Drop downs XTRA'!$F2718*2</f>
        <v>-2811.4946328268798</v>
      </c>
      <c r="H2718" s="196">
        <v>42960</v>
      </c>
    </row>
    <row r="2719" spans="1:8">
      <c r="A2719" s="82" t="s">
        <v>601</v>
      </c>
      <c r="B2719" s="197" t="s">
        <v>744</v>
      </c>
      <c r="C2719" s="197" t="s">
        <v>753</v>
      </c>
      <c r="D2719" s="197" t="s">
        <v>753</v>
      </c>
      <c r="E2719" s="197" t="s">
        <v>745</v>
      </c>
      <c r="F2719" s="199">
        <v>-957.06801450000012</v>
      </c>
      <c r="G2719" s="197">
        <f>'Drop downs XTRA'!$F2719*2</f>
        <v>-1914.1360290000002</v>
      </c>
      <c r="H2719" s="200">
        <v>42812</v>
      </c>
    </row>
    <row r="2720" spans="1:8">
      <c r="A2720" s="83" t="s">
        <v>762</v>
      </c>
      <c r="B2720" s="194" t="s">
        <v>744</v>
      </c>
      <c r="C2720" s="194" t="s">
        <v>753</v>
      </c>
      <c r="D2720" s="194" t="s">
        <v>753</v>
      </c>
      <c r="E2720" s="194" t="s">
        <v>745</v>
      </c>
      <c r="F2720" s="195">
        <v>-1186.5853439999998</v>
      </c>
      <c r="G2720" s="194">
        <f>'Drop downs XTRA'!$F2720*2</f>
        <v>-2373.1706879999997</v>
      </c>
      <c r="H2720" s="196">
        <v>42229</v>
      </c>
    </row>
    <row r="2721" spans="1:8">
      <c r="A2721" s="82" t="s">
        <v>763</v>
      </c>
      <c r="B2721" s="197" t="s">
        <v>744</v>
      </c>
      <c r="C2721" s="197" t="s">
        <v>753</v>
      </c>
      <c r="D2721" s="197" t="s">
        <v>753</v>
      </c>
      <c r="E2721" s="197" t="s">
        <v>745</v>
      </c>
      <c r="F2721" s="199">
        <v>-959.66952681599992</v>
      </c>
      <c r="G2721" s="197">
        <f>'Drop downs XTRA'!$F2721*2</f>
        <v>-1919.3390536319998</v>
      </c>
      <c r="H2721" s="200">
        <v>42431</v>
      </c>
    </row>
    <row r="2722" spans="1:8">
      <c r="A2722" s="83" t="s">
        <v>764</v>
      </c>
      <c r="B2722" s="194" t="s">
        <v>744</v>
      </c>
      <c r="C2722" s="194" t="s">
        <v>753</v>
      </c>
      <c r="D2722" s="194" t="s">
        <v>753</v>
      </c>
      <c r="E2722" s="194" t="s">
        <v>745</v>
      </c>
      <c r="F2722" s="195">
        <v>-917.80973413914364</v>
      </c>
      <c r="G2722" s="194">
        <f>'Drop downs XTRA'!$F2722*2</f>
        <v>-1835.6194682782873</v>
      </c>
      <c r="H2722" s="196">
        <v>42158</v>
      </c>
    </row>
    <row r="2723" spans="1:8">
      <c r="A2723" s="82" t="s">
        <v>533</v>
      </c>
      <c r="B2723" s="197" t="s">
        <v>744</v>
      </c>
      <c r="C2723" s="197" t="s">
        <v>753</v>
      </c>
      <c r="D2723" s="197" t="s">
        <v>753</v>
      </c>
      <c r="E2723" s="197" t="s">
        <v>745</v>
      </c>
      <c r="F2723" s="199">
        <v>-1052.0696339999997</v>
      </c>
      <c r="G2723" s="197">
        <f>'Drop downs XTRA'!$F2723*2</f>
        <v>-2104.1392679999994</v>
      </c>
      <c r="H2723" s="200">
        <v>42871</v>
      </c>
    </row>
    <row r="2724" spans="1:8">
      <c r="A2724" s="83" t="s">
        <v>729</v>
      </c>
      <c r="B2724" s="194" t="s">
        <v>730</v>
      </c>
      <c r="C2724" s="194" t="s">
        <v>731</v>
      </c>
      <c r="D2724" s="194" t="s">
        <v>732</v>
      </c>
      <c r="E2724" s="194" t="s">
        <v>28</v>
      </c>
      <c r="F2724" s="195">
        <v>30000</v>
      </c>
      <c r="G2724" s="194">
        <f>'Drop downs XTRA'!$F2724*2</f>
        <v>60000</v>
      </c>
      <c r="H2724" s="196">
        <v>42058</v>
      </c>
    </row>
    <row r="2725" spans="1:8">
      <c r="A2725" s="82" t="s">
        <v>735</v>
      </c>
      <c r="B2725" s="197" t="s">
        <v>730</v>
      </c>
      <c r="C2725" s="197" t="s">
        <v>504</v>
      </c>
      <c r="D2725" s="197" t="s">
        <v>739</v>
      </c>
      <c r="E2725" s="197" t="s">
        <v>28</v>
      </c>
      <c r="F2725" s="199">
        <v>16000</v>
      </c>
      <c r="G2725" s="197">
        <f>'Drop downs XTRA'!$F2725*2</f>
        <v>32000</v>
      </c>
      <c r="H2725" s="200">
        <v>42446</v>
      </c>
    </row>
    <row r="2726" spans="1:8">
      <c r="A2726" s="83" t="s">
        <v>741</v>
      </c>
      <c r="B2726" s="194" t="s">
        <v>730</v>
      </c>
      <c r="C2726" s="194" t="s">
        <v>504</v>
      </c>
      <c r="D2726" s="194" t="s">
        <v>739</v>
      </c>
      <c r="E2726" s="194" t="s">
        <v>28</v>
      </c>
      <c r="F2726" s="195">
        <v>20000</v>
      </c>
      <c r="G2726" s="194">
        <f>'Drop downs XTRA'!$F2726*2</f>
        <v>40000</v>
      </c>
      <c r="H2726" s="196">
        <v>42794</v>
      </c>
    </row>
    <row r="2727" spans="1:8">
      <c r="A2727" s="82" t="s">
        <v>746</v>
      </c>
      <c r="B2727" s="197" t="s">
        <v>730</v>
      </c>
      <c r="C2727" s="197" t="s">
        <v>734</v>
      </c>
      <c r="D2727" s="197" t="s">
        <v>494</v>
      </c>
      <c r="E2727" s="197" t="s">
        <v>28</v>
      </c>
      <c r="F2727" s="199">
        <v>22000</v>
      </c>
      <c r="G2727" s="197">
        <f>'Drop downs XTRA'!$F2727*2</f>
        <v>44000</v>
      </c>
      <c r="H2727" s="200">
        <v>42943</v>
      </c>
    </row>
    <row r="2728" spans="1:8">
      <c r="A2728" s="83" t="s">
        <v>729</v>
      </c>
      <c r="B2728" s="194" t="s">
        <v>738</v>
      </c>
      <c r="C2728" s="194" t="s">
        <v>731</v>
      </c>
      <c r="D2728" s="194" t="s">
        <v>739</v>
      </c>
      <c r="E2728" s="194" t="s">
        <v>28</v>
      </c>
      <c r="F2728" s="195">
        <v>26000</v>
      </c>
      <c r="G2728" s="194">
        <f>'Drop downs XTRA'!$F2728*2</f>
        <v>52000</v>
      </c>
      <c r="H2728" s="196">
        <v>42950</v>
      </c>
    </row>
    <row r="2729" spans="1:8">
      <c r="A2729" s="82" t="s">
        <v>735</v>
      </c>
      <c r="B2729" s="197" t="s">
        <v>738</v>
      </c>
      <c r="C2729" s="197" t="s">
        <v>731</v>
      </c>
      <c r="D2729" s="197" t="s">
        <v>732</v>
      </c>
      <c r="E2729" s="197" t="s">
        <v>28</v>
      </c>
      <c r="F2729" s="199">
        <v>10000</v>
      </c>
      <c r="G2729" s="197">
        <f>'Drop downs XTRA'!$F2729*2</f>
        <v>20000</v>
      </c>
      <c r="H2729" s="200">
        <v>42254</v>
      </c>
    </row>
    <row r="2730" spans="1:8">
      <c r="A2730" s="83" t="s">
        <v>741</v>
      </c>
      <c r="B2730" s="194" t="s">
        <v>738</v>
      </c>
      <c r="C2730" s="194" t="s">
        <v>734</v>
      </c>
      <c r="D2730" s="194" t="s">
        <v>749</v>
      </c>
      <c r="E2730" s="194" t="s">
        <v>28</v>
      </c>
      <c r="F2730" s="195">
        <v>16000</v>
      </c>
      <c r="G2730" s="194">
        <f>'Drop downs XTRA'!$F2730*2</f>
        <v>32000</v>
      </c>
      <c r="H2730" s="196">
        <v>42062</v>
      </c>
    </row>
    <row r="2731" spans="1:8">
      <c r="A2731" s="82" t="s">
        <v>746</v>
      </c>
      <c r="B2731" s="197" t="s">
        <v>738</v>
      </c>
      <c r="C2731" s="197" t="s">
        <v>734</v>
      </c>
      <c r="D2731" s="197" t="s">
        <v>751</v>
      </c>
      <c r="E2731" s="197" t="s">
        <v>28</v>
      </c>
      <c r="F2731" s="199">
        <v>19000</v>
      </c>
      <c r="G2731" s="197">
        <f>'Drop downs XTRA'!$F2731*2</f>
        <v>38000</v>
      </c>
      <c r="H2731" s="200">
        <v>42180</v>
      </c>
    </row>
    <row r="2732" spans="1:8">
      <c r="A2732" s="83" t="s">
        <v>729</v>
      </c>
      <c r="B2732" s="194" t="s">
        <v>744</v>
      </c>
      <c r="C2732" s="194" t="s">
        <v>504</v>
      </c>
      <c r="D2732" s="194" t="s">
        <v>732</v>
      </c>
      <c r="E2732" s="194" t="s">
        <v>28</v>
      </c>
      <c r="F2732" s="195">
        <v>28000</v>
      </c>
      <c r="G2732" s="194">
        <f>'Drop downs XTRA'!$F2732*2</f>
        <v>56000</v>
      </c>
      <c r="H2732" s="196">
        <v>42204</v>
      </c>
    </row>
    <row r="2733" spans="1:8">
      <c r="A2733" s="82" t="s">
        <v>735</v>
      </c>
      <c r="B2733" s="197" t="s">
        <v>744</v>
      </c>
      <c r="C2733" s="197" t="s">
        <v>504</v>
      </c>
      <c r="D2733" s="197" t="s">
        <v>751</v>
      </c>
      <c r="E2733" s="197" t="s">
        <v>28</v>
      </c>
      <c r="F2733" s="199">
        <v>12000</v>
      </c>
      <c r="G2733" s="197">
        <f>'Drop downs XTRA'!$F2733*2</f>
        <v>24000</v>
      </c>
      <c r="H2733" s="200">
        <v>42458</v>
      </c>
    </row>
    <row r="2734" spans="1:8">
      <c r="A2734" s="83" t="s">
        <v>741</v>
      </c>
      <c r="B2734" s="194" t="s">
        <v>744</v>
      </c>
      <c r="C2734" s="194" t="s">
        <v>734</v>
      </c>
      <c r="D2734" s="194" t="s">
        <v>749</v>
      </c>
      <c r="E2734" s="194" t="s">
        <v>28</v>
      </c>
      <c r="F2734" s="195">
        <v>18000</v>
      </c>
      <c r="G2734" s="194">
        <f>'Drop downs XTRA'!$F2734*2</f>
        <v>36000</v>
      </c>
      <c r="H2734" s="196">
        <v>42034</v>
      </c>
    </row>
    <row r="2735" spans="1:8">
      <c r="A2735" s="82" t="s">
        <v>746</v>
      </c>
      <c r="B2735" s="197" t="s">
        <v>744</v>
      </c>
      <c r="C2735" s="197" t="s">
        <v>743</v>
      </c>
      <c r="D2735" s="197" t="s">
        <v>752</v>
      </c>
      <c r="E2735" s="197" t="s">
        <v>28</v>
      </c>
      <c r="F2735" s="199">
        <v>21000</v>
      </c>
      <c r="G2735" s="197">
        <f>'Drop downs XTRA'!$F2735*2</f>
        <v>42000</v>
      </c>
      <c r="H2735" s="200">
        <v>42310</v>
      </c>
    </row>
    <row r="2736" spans="1:8">
      <c r="A2736" s="83" t="s">
        <v>729</v>
      </c>
      <c r="B2736" s="194" t="s">
        <v>748</v>
      </c>
      <c r="C2736" s="194" t="s">
        <v>502</v>
      </c>
      <c r="D2736" s="194" t="s">
        <v>739</v>
      </c>
      <c r="E2736" s="194" t="s">
        <v>28</v>
      </c>
      <c r="F2736" s="195">
        <v>31000</v>
      </c>
      <c r="G2736" s="194">
        <f>'Drop downs XTRA'!$F2736*2</f>
        <v>62000</v>
      </c>
      <c r="H2736" s="196">
        <v>42138</v>
      </c>
    </row>
    <row r="2737" spans="1:8">
      <c r="A2737" s="82" t="s">
        <v>735</v>
      </c>
      <c r="B2737" s="197" t="s">
        <v>748</v>
      </c>
      <c r="C2737" s="197" t="s">
        <v>734</v>
      </c>
      <c r="D2737" s="197" t="s">
        <v>752</v>
      </c>
      <c r="E2737" s="197" t="s">
        <v>28</v>
      </c>
      <c r="F2737" s="199">
        <v>15000</v>
      </c>
      <c r="G2737" s="197">
        <f>'Drop downs XTRA'!$F2737*2</f>
        <v>30000</v>
      </c>
      <c r="H2737" s="200">
        <v>42158</v>
      </c>
    </row>
    <row r="2738" spans="1:8">
      <c r="A2738" s="83" t="s">
        <v>741</v>
      </c>
      <c r="B2738" s="194" t="s">
        <v>748</v>
      </c>
      <c r="C2738" s="194" t="s">
        <v>731</v>
      </c>
      <c r="D2738" s="194" t="s">
        <v>752</v>
      </c>
      <c r="E2738" s="194" t="s">
        <v>28</v>
      </c>
      <c r="F2738" s="195">
        <v>21000</v>
      </c>
      <c r="G2738" s="194">
        <f>'Drop downs XTRA'!$F2738*2</f>
        <v>42000</v>
      </c>
      <c r="H2738" s="196">
        <v>42689</v>
      </c>
    </row>
    <row r="2739" spans="1:8">
      <c r="A2739" s="82" t="s">
        <v>746</v>
      </c>
      <c r="B2739" s="197" t="s">
        <v>748</v>
      </c>
      <c r="C2739" s="197" t="s">
        <v>743</v>
      </c>
      <c r="D2739" s="197" t="s">
        <v>752</v>
      </c>
      <c r="E2739" s="197" t="s">
        <v>28</v>
      </c>
      <c r="F2739" s="199">
        <v>24000</v>
      </c>
      <c r="G2739" s="197">
        <f>'Drop downs XTRA'!$F2739*2</f>
        <v>48000</v>
      </c>
      <c r="H2739" s="200">
        <v>42350</v>
      </c>
    </row>
    <row r="2740" spans="1:8">
      <c r="A2740" s="83" t="s">
        <v>729</v>
      </c>
      <c r="B2740" s="194" t="s">
        <v>738</v>
      </c>
      <c r="C2740" s="194" t="s">
        <v>750</v>
      </c>
      <c r="D2740" s="194" t="s">
        <v>752</v>
      </c>
      <c r="E2740" s="194" t="s">
        <v>28</v>
      </c>
      <c r="F2740" s="195">
        <v>25000</v>
      </c>
      <c r="G2740" s="194">
        <f>'Drop downs XTRA'!$F2740*2</f>
        <v>50000</v>
      </c>
      <c r="H2740" s="196">
        <v>42260</v>
      </c>
    </row>
    <row r="2741" spans="1:8">
      <c r="A2741" s="82" t="s">
        <v>735</v>
      </c>
      <c r="B2741" s="197" t="s">
        <v>738</v>
      </c>
      <c r="C2741" s="197" t="s">
        <v>504</v>
      </c>
      <c r="D2741" s="197" t="s">
        <v>752</v>
      </c>
      <c r="E2741" s="197" t="s">
        <v>28</v>
      </c>
      <c r="F2741" s="199">
        <v>9000</v>
      </c>
      <c r="G2741" s="197">
        <f>'Drop downs XTRA'!$F2741*2</f>
        <v>18000</v>
      </c>
      <c r="H2741" s="200">
        <v>42273</v>
      </c>
    </row>
    <row r="2742" spans="1:8">
      <c r="A2742" s="83" t="s">
        <v>741</v>
      </c>
      <c r="B2742" s="194" t="s">
        <v>738</v>
      </c>
      <c r="C2742" s="194" t="s">
        <v>743</v>
      </c>
      <c r="D2742" s="194" t="s">
        <v>751</v>
      </c>
      <c r="E2742" s="194" t="s">
        <v>28</v>
      </c>
      <c r="F2742" s="195">
        <v>15000</v>
      </c>
      <c r="G2742" s="194">
        <f>'Drop downs XTRA'!$F2742*2</f>
        <v>30000</v>
      </c>
      <c r="H2742" s="196">
        <v>42385</v>
      </c>
    </row>
    <row r="2743" spans="1:8">
      <c r="A2743" s="82" t="s">
        <v>746</v>
      </c>
      <c r="B2743" s="197" t="s">
        <v>738</v>
      </c>
      <c r="C2743" s="197" t="s">
        <v>743</v>
      </c>
      <c r="D2743" s="197" t="s">
        <v>732</v>
      </c>
      <c r="E2743" s="197" t="s">
        <v>28</v>
      </c>
      <c r="F2743" s="199">
        <v>18000</v>
      </c>
      <c r="G2743" s="197">
        <f>'Drop downs XTRA'!$F2743*2</f>
        <v>36000</v>
      </c>
      <c r="H2743" s="200">
        <v>42949</v>
      </c>
    </row>
    <row r="2744" spans="1:8">
      <c r="A2744" s="83" t="s">
        <v>756</v>
      </c>
      <c r="B2744" s="194" t="s">
        <v>730</v>
      </c>
      <c r="C2744" s="194" t="s">
        <v>504</v>
      </c>
      <c r="D2744" s="194" t="s">
        <v>749</v>
      </c>
      <c r="E2744" s="194" t="s">
        <v>740</v>
      </c>
      <c r="F2744" s="195">
        <v>-11000</v>
      </c>
      <c r="G2744" s="194">
        <f>'Drop downs XTRA'!$F2744*2</f>
        <v>-22000</v>
      </c>
      <c r="H2744" s="196">
        <v>42350</v>
      </c>
    </row>
    <row r="2745" spans="1:8">
      <c r="A2745" s="82" t="s">
        <v>757</v>
      </c>
      <c r="B2745" s="197" t="s">
        <v>730</v>
      </c>
      <c r="C2745" s="197" t="s">
        <v>734</v>
      </c>
      <c r="D2745" s="197" t="s">
        <v>749</v>
      </c>
      <c r="E2745" s="197" t="s">
        <v>740</v>
      </c>
      <c r="F2745" s="199">
        <v>-3000</v>
      </c>
      <c r="G2745" s="197">
        <f>'Drop downs XTRA'!$F2745*2</f>
        <v>-6000</v>
      </c>
      <c r="H2745" s="200">
        <v>42938</v>
      </c>
    </row>
    <row r="2746" spans="1:8">
      <c r="A2746" s="83" t="s">
        <v>758</v>
      </c>
      <c r="B2746" s="194" t="s">
        <v>730</v>
      </c>
      <c r="C2746" s="194" t="s">
        <v>750</v>
      </c>
      <c r="D2746" s="194" t="s">
        <v>749</v>
      </c>
      <c r="E2746" s="194" t="s">
        <v>740</v>
      </c>
      <c r="F2746" s="195">
        <v>-6000</v>
      </c>
      <c r="G2746" s="194">
        <f>'Drop downs XTRA'!$F2746*2</f>
        <v>-12000</v>
      </c>
      <c r="H2746" s="196">
        <v>42800</v>
      </c>
    </row>
    <row r="2747" spans="1:8">
      <c r="A2747" s="82" t="s">
        <v>759</v>
      </c>
      <c r="B2747" s="197" t="s">
        <v>730</v>
      </c>
      <c r="C2747" s="197" t="s">
        <v>743</v>
      </c>
      <c r="D2747" s="197" t="s">
        <v>751</v>
      </c>
      <c r="E2747" s="197" t="s">
        <v>740</v>
      </c>
      <c r="F2747" s="199">
        <v>-3000</v>
      </c>
      <c r="G2747" s="197">
        <f>'Drop downs XTRA'!$F2747*2</f>
        <v>-6000</v>
      </c>
      <c r="H2747" s="200">
        <v>42070</v>
      </c>
    </row>
    <row r="2748" spans="1:8">
      <c r="A2748" s="83" t="s">
        <v>756</v>
      </c>
      <c r="B2748" s="194" t="s">
        <v>738</v>
      </c>
      <c r="C2748" s="194" t="s">
        <v>743</v>
      </c>
      <c r="D2748" s="194" t="s">
        <v>751</v>
      </c>
      <c r="E2748" s="194" t="s">
        <v>740</v>
      </c>
      <c r="F2748" s="195">
        <v>-15000</v>
      </c>
      <c r="G2748" s="194">
        <f>'Drop downs XTRA'!$F2748*2</f>
        <v>-30000</v>
      </c>
      <c r="H2748" s="196">
        <v>42068</v>
      </c>
    </row>
    <row r="2749" spans="1:8">
      <c r="A2749" s="82" t="s">
        <v>757</v>
      </c>
      <c r="B2749" s="197" t="s">
        <v>738</v>
      </c>
      <c r="C2749" s="197" t="s">
        <v>750</v>
      </c>
      <c r="D2749" s="197" t="s">
        <v>732</v>
      </c>
      <c r="E2749" s="197" t="s">
        <v>740</v>
      </c>
      <c r="F2749" s="199">
        <v>-7000</v>
      </c>
      <c r="G2749" s="197">
        <f>'Drop downs XTRA'!$F2749*2</f>
        <v>-14000</v>
      </c>
      <c r="H2749" s="200">
        <v>42930</v>
      </c>
    </row>
    <row r="2750" spans="1:8">
      <c r="A2750" s="83" t="s">
        <v>758</v>
      </c>
      <c r="B2750" s="194" t="s">
        <v>738</v>
      </c>
      <c r="C2750" s="194" t="s">
        <v>731</v>
      </c>
      <c r="D2750" s="194" t="s">
        <v>494</v>
      </c>
      <c r="E2750" s="194" t="s">
        <v>740</v>
      </c>
      <c r="F2750" s="195">
        <v>-10000</v>
      </c>
      <c r="G2750" s="194">
        <f>'Drop downs XTRA'!$F2750*2</f>
        <v>-20000</v>
      </c>
      <c r="H2750" s="196">
        <v>42396</v>
      </c>
    </row>
    <row r="2751" spans="1:8">
      <c r="A2751" s="82" t="s">
        <v>759</v>
      </c>
      <c r="B2751" s="197" t="s">
        <v>738</v>
      </c>
      <c r="C2751" s="197" t="s">
        <v>743</v>
      </c>
      <c r="D2751" s="197" t="s">
        <v>751</v>
      </c>
      <c r="E2751" s="197" t="s">
        <v>740</v>
      </c>
      <c r="F2751" s="199">
        <v>-7000</v>
      </c>
      <c r="G2751" s="197">
        <f>'Drop downs XTRA'!$F2751*2</f>
        <v>-14000</v>
      </c>
      <c r="H2751" s="200">
        <v>42969</v>
      </c>
    </row>
    <row r="2752" spans="1:8">
      <c r="A2752" s="83" t="s">
        <v>756</v>
      </c>
      <c r="B2752" s="194" t="s">
        <v>748</v>
      </c>
      <c r="C2752" s="194" t="s">
        <v>743</v>
      </c>
      <c r="D2752" s="194" t="s">
        <v>739</v>
      </c>
      <c r="E2752" s="194" t="s">
        <v>740</v>
      </c>
      <c r="F2752" s="195">
        <v>-13000</v>
      </c>
      <c r="G2752" s="194">
        <f>'Drop downs XTRA'!$F2752*2</f>
        <v>-26000</v>
      </c>
      <c r="H2752" s="196">
        <v>42095</v>
      </c>
    </row>
    <row r="2753" spans="1:8">
      <c r="A2753" s="82" t="s">
        <v>757</v>
      </c>
      <c r="B2753" s="197" t="s">
        <v>748</v>
      </c>
      <c r="C2753" s="197" t="s">
        <v>734</v>
      </c>
      <c r="D2753" s="197" t="s">
        <v>752</v>
      </c>
      <c r="E2753" s="197" t="s">
        <v>740</v>
      </c>
      <c r="F2753" s="199">
        <v>-5000</v>
      </c>
      <c r="G2753" s="197">
        <f>'Drop downs XTRA'!$F2753*2</f>
        <v>-10000</v>
      </c>
      <c r="H2753" s="200">
        <v>42988</v>
      </c>
    </row>
    <row r="2754" spans="1:8">
      <c r="A2754" s="83" t="s">
        <v>758</v>
      </c>
      <c r="B2754" s="194" t="s">
        <v>748</v>
      </c>
      <c r="C2754" s="194" t="s">
        <v>504</v>
      </c>
      <c r="D2754" s="194" t="s">
        <v>494</v>
      </c>
      <c r="E2754" s="194" t="s">
        <v>740</v>
      </c>
      <c r="F2754" s="195">
        <v>-8000</v>
      </c>
      <c r="G2754" s="194">
        <f>'Drop downs XTRA'!$F2754*2</f>
        <v>-16000</v>
      </c>
      <c r="H2754" s="196">
        <v>42316</v>
      </c>
    </row>
    <row r="2755" spans="1:8">
      <c r="A2755" s="82" t="s">
        <v>759</v>
      </c>
      <c r="B2755" s="197" t="s">
        <v>748</v>
      </c>
      <c r="C2755" s="197" t="s">
        <v>731</v>
      </c>
      <c r="D2755" s="197" t="s">
        <v>739</v>
      </c>
      <c r="E2755" s="197" t="s">
        <v>740</v>
      </c>
      <c r="F2755" s="199">
        <v>-5000</v>
      </c>
      <c r="G2755" s="197">
        <f>'Drop downs XTRA'!$F2755*2</f>
        <v>-10000</v>
      </c>
      <c r="H2755" s="200">
        <v>42521</v>
      </c>
    </row>
    <row r="2756" spans="1:8">
      <c r="A2756" s="83" t="s">
        <v>756</v>
      </c>
      <c r="B2756" s="194" t="s">
        <v>744</v>
      </c>
      <c r="C2756" s="194" t="s">
        <v>731</v>
      </c>
      <c r="D2756" s="194" t="s">
        <v>752</v>
      </c>
      <c r="E2756" s="194" t="s">
        <v>740</v>
      </c>
      <c r="F2756" s="195">
        <v>-10000</v>
      </c>
      <c r="G2756" s="194">
        <f>'Drop downs XTRA'!$F2756*2</f>
        <v>-20000</v>
      </c>
      <c r="H2756" s="196">
        <v>42538</v>
      </c>
    </row>
    <row r="2757" spans="1:8">
      <c r="A2757" s="82" t="s">
        <v>757</v>
      </c>
      <c r="B2757" s="197" t="s">
        <v>744</v>
      </c>
      <c r="C2757" s="197" t="s">
        <v>502</v>
      </c>
      <c r="D2757" s="197" t="s">
        <v>732</v>
      </c>
      <c r="E2757" s="197" t="s">
        <v>740</v>
      </c>
      <c r="F2757" s="199">
        <v>-2000</v>
      </c>
      <c r="G2757" s="197">
        <f>'Drop downs XTRA'!$F2757*2</f>
        <v>-4000</v>
      </c>
      <c r="H2757" s="200">
        <v>42280</v>
      </c>
    </row>
    <row r="2758" spans="1:8">
      <c r="A2758" s="83" t="s">
        <v>758</v>
      </c>
      <c r="B2758" s="194" t="s">
        <v>744</v>
      </c>
      <c r="C2758" s="194" t="s">
        <v>743</v>
      </c>
      <c r="D2758" s="194" t="s">
        <v>732</v>
      </c>
      <c r="E2758" s="194" t="s">
        <v>740</v>
      </c>
      <c r="F2758" s="195">
        <v>-5000</v>
      </c>
      <c r="G2758" s="194">
        <f>'Drop downs XTRA'!$F2758*2</f>
        <v>-10000</v>
      </c>
      <c r="H2758" s="196">
        <v>42005</v>
      </c>
    </row>
    <row r="2759" spans="1:8">
      <c r="A2759" s="82" t="s">
        <v>759</v>
      </c>
      <c r="B2759" s="197" t="s">
        <v>744</v>
      </c>
      <c r="C2759" s="197" t="s">
        <v>731</v>
      </c>
      <c r="D2759" s="197" t="s">
        <v>752</v>
      </c>
      <c r="E2759" s="197" t="s">
        <v>740</v>
      </c>
      <c r="F2759" s="199">
        <v>-2000</v>
      </c>
      <c r="G2759" s="197">
        <f>'Drop downs XTRA'!$F2759*2</f>
        <v>-4000</v>
      </c>
      <c r="H2759" s="200">
        <v>42407</v>
      </c>
    </row>
    <row r="2760" spans="1:8">
      <c r="A2760" s="83" t="s">
        <v>756</v>
      </c>
      <c r="B2760" s="194" t="s">
        <v>738</v>
      </c>
      <c r="C2760" s="194" t="s">
        <v>504</v>
      </c>
      <c r="D2760" s="194" t="s">
        <v>494</v>
      </c>
      <c r="E2760" s="194" t="s">
        <v>740</v>
      </c>
      <c r="F2760" s="195">
        <v>-16000</v>
      </c>
      <c r="G2760" s="194">
        <f>'Drop downs XTRA'!$F2760*2</f>
        <v>-32000</v>
      </c>
      <c r="H2760" s="196">
        <v>42653</v>
      </c>
    </row>
    <row r="2761" spans="1:8">
      <c r="A2761" s="82" t="s">
        <v>757</v>
      </c>
      <c r="B2761" s="197" t="s">
        <v>738</v>
      </c>
      <c r="C2761" s="197" t="s">
        <v>502</v>
      </c>
      <c r="D2761" s="197" t="s">
        <v>749</v>
      </c>
      <c r="E2761" s="197" t="s">
        <v>740</v>
      </c>
      <c r="F2761" s="199">
        <v>-8000</v>
      </c>
      <c r="G2761" s="197">
        <f>'Drop downs XTRA'!$F2761*2</f>
        <v>-16000</v>
      </c>
      <c r="H2761" s="200">
        <v>42375</v>
      </c>
    </row>
    <row r="2762" spans="1:8">
      <c r="A2762" s="83" t="s">
        <v>758</v>
      </c>
      <c r="B2762" s="194" t="s">
        <v>738</v>
      </c>
      <c r="C2762" s="194" t="s">
        <v>743</v>
      </c>
      <c r="D2762" s="194" t="s">
        <v>739</v>
      </c>
      <c r="E2762" s="194" t="s">
        <v>740</v>
      </c>
      <c r="F2762" s="195">
        <v>-11000</v>
      </c>
      <c r="G2762" s="194">
        <f>'Drop downs XTRA'!$F2762*2</f>
        <v>-22000</v>
      </c>
      <c r="H2762" s="196">
        <v>42499</v>
      </c>
    </row>
    <row r="2763" spans="1:8">
      <c r="A2763" s="82" t="s">
        <v>759</v>
      </c>
      <c r="B2763" s="197" t="s">
        <v>738</v>
      </c>
      <c r="C2763" s="197" t="s">
        <v>750</v>
      </c>
      <c r="D2763" s="197" t="s">
        <v>749</v>
      </c>
      <c r="E2763" s="197" t="s">
        <v>740</v>
      </c>
      <c r="F2763" s="199">
        <v>-8000</v>
      </c>
      <c r="G2763" s="197">
        <f>'Drop downs XTRA'!$F2763*2</f>
        <v>-16000</v>
      </c>
      <c r="H2763" s="200">
        <v>42101</v>
      </c>
    </row>
    <row r="2764" spans="1:8">
      <c r="A2764" s="83" t="s">
        <v>760</v>
      </c>
      <c r="B2764" s="194" t="s">
        <v>738</v>
      </c>
      <c r="C2764" s="194" t="s">
        <v>753</v>
      </c>
      <c r="D2764" s="194" t="s">
        <v>753</v>
      </c>
      <c r="E2764" s="194" t="s">
        <v>745</v>
      </c>
      <c r="F2764" s="195">
        <v>-11000</v>
      </c>
      <c r="G2764" s="194">
        <f>'Drop downs XTRA'!$F2764*2</f>
        <v>-22000</v>
      </c>
      <c r="H2764" s="196">
        <v>42533</v>
      </c>
    </row>
    <row r="2765" spans="1:8">
      <c r="A2765" s="82" t="s">
        <v>39</v>
      </c>
      <c r="B2765" s="197" t="s">
        <v>738</v>
      </c>
      <c r="C2765" s="197" t="s">
        <v>753</v>
      </c>
      <c r="D2765" s="197" t="s">
        <v>753</v>
      </c>
      <c r="E2765" s="197" t="s">
        <v>745</v>
      </c>
      <c r="F2765" s="199">
        <v>-5530.0000000000009</v>
      </c>
      <c r="G2765" s="197">
        <f>'Drop downs XTRA'!$F2765*2</f>
        <v>-11060.000000000002</v>
      </c>
      <c r="H2765" s="200">
        <v>42865</v>
      </c>
    </row>
    <row r="2766" spans="1:8">
      <c r="A2766" s="83" t="s">
        <v>761</v>
      </c>
      <c r="B2766" s="194" t="s">
        <v>738</v>
      </c>
      <c r="C2766" s="194" t="s">
        <v>753</v>
      </c>
      <c r="D2766" s="194" t="s">
        <v>753</v>
      </c>
      <c r="E2766" s="194" t="s">
        <v>745</v>
      </c>
      <c r="F2766" s="195">
        <v>-1500</v>
      </c>
      <c r="G2766" s="194">
        <f>'Drop downs XTRA'!$F2766*2</f>
        <v>-3000</v>
      </c>
      <c r="H2766" s="196">
        <v>42319</v>
      </c>
    </row>
    <row r="2767" spans="1:8">
      <c r="A2767" s="82" t="s">
        <v>309</v>
      </c>
      <c r="B2767" s="197" t="s">
        <v>738</v>
      </c>
      <c r="C2767" s="197" t="s">
        <v>753</v>
      </c>
      <c r="D2767" s="197" t="s">
        <v>753</v>
      </c>
      <c r="E2767" s="197" t="s">
        <v>745</v>
      </c>
      <c r="F2767" s="199">
        <v>-3000</v>
      </c>
      <c r="G2767" s="197">
        <f>'Drop downs XTRA'!$F2767*2</f>
        <v>-6000</v>
      </c>
      <c r="H2767" s="200">
        <v>42749</v>
      </c>
    </row>
    <row r="2768" spans="1:8">
      <c r="A2768" s="83" t="s">
        <v>601</v>
      </c>
      <c r="B2768" s="194" t="s">
        <v>738</v>
      </c>
      <c r="C2768" s="194" t="s">
        <v>753</v>
      </c>
      <c r="D2768" s="194" t="s">
        <v>753</v>
      </c>
      <c r="E2768" s="194" t="s">
        <v>745</v>
      </c>
      <c r="F2768" s="195">
        <v>-3000</v>
      </c>
      <c r="G2768" s="194">
        <f>'Drop downs XTRA'!$F2768*2</f>
        <v>-6000</v>
      </c>
      <c r="H2768" s="196">
        <v>42884</v>
      </c>
    </row>
    <row r="2769" spans="1:8">
      <c r="A2769" s="82" t="s">
        <v>762</v>
      </c>
      <c r="B2769" s="197" t="s">
        <v>738</v>
      </c>
      <c r="C2769" s="197" t="s">
        <v>753</v>
      </c>
      <c r="D2769" s="197" t="s">
        <v>753</v>
      </c>
      <c r="E2769" s="197" t="s">
        <v>745</v>
      </c>
      <c r="F2769" s="199">
        <v>-2000</v>
      </c>
      <c r="G2769" s="197">
        <f>'Drop downs XTRA'!$F2769*2</f>
        <v>-4000</v>
      </c>
      <c r="H2769" s="200">
        <v>42574</v>
      </c>
    </row>
    <row r="2770" spans="1:8">
      <c r="A2770" s="83" t="s">
        <v>763</v>
      </c>
      <c r="B2770" s="194" t="s">
        <v>738</v>
      </c>
      <c r="C2770" s="194" t="s">
        <v>753</v>
      </c>
      <c r="D2770" s="194" t="s">
        <v>753</v>
      </c>
      <c r="E2770" s="194" t="s">
        <v>745</v>
      </c>
      <c r="F2770" s="195">
        <v>-5000</v>
      </c>
      <c r="G2770" s="194">
        <f>'Drop downs XTRA'!$F2770*2</f>
        <v>-10000</v>
      </c>
      <c r="H2770" s="196">
        <v>42770</v>
      </c>
    </row>
    <row r="2771" spans="1:8">
      <c r="A2771" s="82" t="s">
        <v>764</v>
      </c>
      <c r="B2771" s="197" t="s">
        <v>738</v>
      </c>
      <c r="C2771" s="197" t="s">
        <v>753</v>
      </c>
      <c r="D2771" s="197" t="s">
        <v>753</v>
      </c>
      <c r="E2771" s="197" t="s">
        <v>745</v>
      </c>
      <c r="F2771" s="199">
        <v>-3000</v>
      </c>
      <c r="G2771" s="197">
        <f>'Drop downs XTRA'!$F2771*2</f>
        <v>-6000</v>
      </c>
      <c r="H2771" s="200">
        <v>42918</v>
      </c>
    </row>
    <row r="2772" spans="1:8">
      <c r="A2772" s="83" t="s">
        <v>533</v>
      </c>
      <c r="B2772" s="194" t="s">
        <v>738</v>
      </c>
      <c r="C2772" s="194" t="s">
        <v>753</v>
      </c>
      <c r="D2772" s="194" t="s">
        <v>753</v>
      </c>
      <c r="E2772" s="194" t="s">
        <v>745</v>
      </c>
      <c r="F2772" s="195">
        <v>-4000</v>
      </c>
      <c r="G2772" s="194">
        <f>'Drop downs XTRA'!$F2772*2</f>
        <v>-8000</v>
      </c>
      <c r="H2772" s="196">
        <v>42772</v>
      </c>
    </row>
    <row r="2773" spans="1:8">
      <c r="A2773" s="82" t="s">
        <v>760</v>
      </c>
      <c r="B2773" s="197" t="s">
        <v>730</v>
      </c>
      <c r="C2773" s="197" t="s">
        <v>753</v>
      </c>
      <c r="D2773" s="197" t="s">
        <v>753</v>
      </c>
      <c r="E2773" s="197" t="s">
        <v>745</v>
      </c>
      <c r="F2773" s="199">
        <v>-11000</v>
      </c>
      <c r="G2773" s="197">
        <f>'Drop downs XTRA'!$F2773*2</f>
        <v>-22000</v>
      </c>
      <c r="H2773" s="200">
        <v>42543</v>
      </c>
    </row>
    <row r="2774" spans="1:8">
      <c r="A2774" s="83" t="s">
        <v>39</v>
      </c>
      <c r="B2774" s="194" t="s">
        <v>730</v>
      </c>
      <c r="C2774" s="194" t="s">
        <v>753</v>
      </c>
      <c r="D2774" s="194" t="s">
        <v>753</v>
      </c>
      <c r="E2774" s="194" t="s">
        <v>745</v>
      </c>
      <c r="F2774" s="195">
        <v>-5530.0000000000009</v>
      </c>
      <c r="G2774" s="194">
        <f>'Drop downs XTRA'!$F2774*2</f>
        <v>-11060.000000000002</v>
      </c>
      <c r="H2774" s="196">
        <v>42594</v>
      </c>
    </row>
    <row r="2775" spans="1:8">
      <c r="A2775" s="82" t="s">
        <v>761</v>
      </c>
      <c r="B2775" s="197" t="s">
        <v>730</v>
      </c>
      <c r="C2775" s="197" t="s">
        <v>753</v>
      </c>
      <c r="D2775" s="197" t="s">
        <v>753</v>
      </c>
      <c r="E2775" s="197" t="s">
        <v>745</v>
      </c>
      <c r="F2775" s="199">
        <v>-2000</v>
      </c>
      <c r="G2775" s="197">
        <f>'Drop downs XTRA'!$F2775*2</f>
        <v>-4000</v>
      </c>
      <c r="H2775" s="200">
        <v>42888</v>
      </c>
    </row>
    <row r="2776" spans="1:8">
      <c r="A2776" s="83" t="s">
        <v>309</v>
      </c>
      <c r="B2776" s="194" t="s">
        <v>730</v>
      </c>
      <c r="C2776" s="194" t="s">
        <v>753</v>
      </c>
      <c r="D2776" s="194" t="s">
        <v>753</v>
      </c>
      <c r="E2776" s="194" t="s">
        <v>745</v>
      </c>
      <c r="F2776" s="195">
        <v>-1500</v>
      </c>
      <c r="G2776" s="194">
        <f>'Drop downs XTRA'!$F2776*2</f>
        <v>-3000</v>
      </c>
      <c r="H2776" s="196">
        <v>42848</v>
      </c>
    </row>
    <row r="2777" spans="1:8">
      <c r="A2777" s="82" t="s">
        <v>601</v>
      </c>
      <c r="B2777" s="197" t="s">
        <v>730</v>
      </c>
      <c r="C2777" s="197" t="s">
        <v>753</v>
      </c>
      <c r="D2777" s="197" t="s">
        <v>753</v>
      </c>
      <c r="E2777" s="197" t="s">
        <v>745</v>
      </c>
      <c r="F2777" s="199">
        <v>-2000</v>
      </c>
      <c r="G2777" s="197">
        <f>'Drop downs XTRA'!$F2777*2</f>
        <v>-4000</v>
      </c>
      <c r="H2777" s="200">
        <v>42110</v>
      </c>
    </row>
    <row r="2778" spans="1:8">
      <c r="A2778" s="83" t="s">
        <v>762</v>
      </c>
      <c r="B2778" s="194" t="s">
        <v>730</v>
      </c>
      <c r="C2778" s="194" t="s">
        <v>753</v>
      </c>
      <c r="D2778" s="194" t="s">
        <v>753</v>
      </c>
      <c r="E2778" s="194" t="s">
        <v>745</v>
      </c>
      <c r="F2778" s="195">
        <v>-1000</v>
      </c>
      <c r="G2778" s="194">
        <f>'Drop downs XTRA'!$F2778*2</f>
        <v>-2000</v>
      </c>
      <c r="H2778" s="196">
        <v>42567</v>
      </c>
    </row>
    <row r="2779" spans="1:8">
      <c r="A2779" s="82" t="s">
        <v>763</v>
      </c>
      <c r="B2779" s="197" t="s">
        <v>730</v>
      </c>
      <c r="C2779" s="197" t="s">
        <v>753</v>
      </c>
      <c r="D2779" s="197" t="s">
        <v>753</v>
      </c>
      <c r="E2779" s="197" t="s">
        <v>745</v>
      </c>
      <c r="F2779" s="199">
        <v>-6000</v>
      </c>
      <c r="G2779" s="197">
        <f>'Drop downs XTRA'!$F2779*2</f>
        <v>-12000</v>
      </c>
      <c r="H2779" s="200">
        <v>42780</v>
      </c>
    </row>
    <row r="2780" spans="1:8">
      <c r="A2780" s="83" t="s">
        <v>764</v>
      </c>
      <c r="B2780" s="194" t="s">
        <v>730</v>
      </c>
      <c r="C2780" s="194" t="s">
        <v>753</v>
      </c>
      <c r="D2780" s="194" t="s">
        <v>753</v>
      </c>
      <c r="E2780" s="194" t="s">
        <v>745</v>
      </c>
      <c r="F2780" s="195">
        <v>-2000</v>
      </c>
      <c r="G2780" s="194">
        <f>'Drop downs XTRA'!$F2780*2</f>
        <v>-4000</v>
      </c>
      <c r="H2780" s="196">
        <v>42886</v>
      </c>
    </row>
    <row r="2781" spans="1:8">
      <c r="A2781" s="82" t="s">
        <v>533</v>
      </c>
      <c r="B2781" s="197" t="s">
        <v>730</v>
      </c>
      <c r="C2781" s="197" t="s">
        <v>753</v>
      </c>
      <c r="D2781" s="197" t="s">
        <v>753</v>
      </c>
      <c r="E2781" s="197" t="s">
        <v>745</v>
      </c>
      <c r="F2781" s="199">
        <v>-4000</v>
      </c>
      <c r="G2781" s="197">
        <f>'Drop downs XTRA'!$F2781*2</f>
        <v>-8000</v>
      </c>
      <c r="H2781" s="200">
        <v>42427</v>
      </c>
    </row>
    <row r="2782" spans="1:8">
      <c r="A2782" s="83" t="s">
        <v>760</v>
      </c>
      <c r="B2782" s="194" t="s">
        <v>738</v>
      </c>
      <c r="C2782" s="194" t="s">
        <v>753</v>
      </c>
      <c r="D2782" s="194" t="s">
        <v>753</v>
      </c>
      <c r="E2782" s="194" t="s">
        <v>745</v>
      </c>
      <c r="F2782" s="195">
        <v>-11000</v>
      </c>
      <c r="G2782" s="194">
        <f>'Drop downs XTRA'!$F2782*2</f>
        <v>-22000</v>
      </c>
      <c r="H2782" s="196">
        <v>42736</v>
      </c>
    </row>
    <row r="2783" spans="1:8">
      <c r="A2783" s="82" t="s">
        <v>39</v>
      </c>
      <c r="B2783" s="197" t="s">
        <v>738</v>
      </c>
      <c r="C2783" s="197" t="s">
        <v>753</v>
      </c>
      <c r="D2783" s="197" t="s">
        <v>753</v>
      </c>
      <c r="E2783" s="197" t="s">
        <v>745</v>
      </c>
      <c r="F2783" s="199">
        <v>-5530.0000000000009</v>
      </c>
      <c r="G2783" s="197">
        <f>'Drop downs XTRA'!$F2783*2</f>
        <v>-11060.000000000002</v>
      </c>
      <c r="H2783" s="200">
        <v>42842</v>
      </c>
    </row>
    <row r="2784" spans="1:8">
      <c r="A2784" s="83" t="s">
        <v>761</v>
      </c>
      <c r="B2784" s="194" t="s">
        <v>738</v>
      </c>
      <c r="C2784" s="194" t="s">
        <v>753</v>
      </c>
      <c r="D2784" s="194" t="s">
        <v>753</v>
      </c>
      <c r="E2784" s="194" t="s">
        <v>745</v>
      </c>
      <c r="F2784" s="195">
        <v>-1500</v>
      </c>
      <c r="G2784" s="194">
        <f>'Drop downs XTRA'!$F2784*2</f>
        <v>-3000</v>
      </c>
      <c r="H2784" s="196">
        <v>42073</v>
      </c>
    </row>
    <row r="2785" spans="1:8">
      <c r="A2785" s="82" t="s">
        <v>309</v>
      </c>
      <c r="B2785" s="197" t="s">
        <v>738</v>
      </c>
      <c r="C2785" s="197" t="s">
        <v>753</v>
      </c>
      <c r="D2785" s="197" t="s">
        <v>753</v>
      </c>
      <c r="E2785" s="197" t="s">
        <v>745</v>
      </c>
      <c r="F2785" s="199">
        <v>-2000</v>
      </c>
      <c r="G2785" s="197">
        <f>'Drop downs XTRA'!$F2785*2</f>
        <v>-4000</v>
      </c>
      <c r="H2785" s="200">
        <v>42830</v>
      </c>
    </row>
    <row r="2786" spans="1:8">
      <c r="A2786" s="83" t="s">
        <v>601</v>
      </c>
      <c r="B2786" s="194" t="s">
        <v>738</v>
      </c>
      <c r="C2786" s="194" t="s">
        <v>753</v>
      </c>
      <c r="D2786" s="194" t="s">
        <v>753</v>
      </c>
      <c r="E2786" s="194" t="s">
        <v>745</v>
      </c>
      <c r="F2786" s="195">
        <v>-3000</v>
      </c>
      <c r="G2786" s="194">
        <f>'Drop downs XTRA'!$F2786*2</f>
        <v>-6000</v>
      </c>
      <c r="H2786" s="196">
        <v>42803</v>
      </c>
    </row>
    <row r="2787" spans="1:8">
      <c r="A2787" s="82" t="s">
        <v>762</v>
      </c>
      <c r="B2787" s="197" t="s">
        <v>738</v>
      </c>
      <c r="C2787" s="197" t="s">
        <v>753</v>
      </c>
      <c r="D2787" s="197" t="s">
        <v>753</v>
      </c>
      <c r="E2787" s="197" t="s">
        <v>745</v>
      </c>
      <c r="F2787" s="199">
        <v>-2000</v>
      </c>
      <c r="G2787" s="197">
        <f>'Drop downs XTRA'!$F2787*2</f>
        <v>-4000</v>
      </c>
      <c r="H2787" s="200">
        <v>42056</v>
      </c>
    </row>
    <row r="2788" spans="1:8">
      <c r="A2788" s="83" t="s">
        <v>763</v>
      </c>
      <c r="B2788" s="194" t="s">
        <v>738</v>
      </c>
      <c r="C2788" s="194" t="s">
        <v>753</v>
      </c>
      <c r="D2788" s="194" t="s">
        <v>753</v>
      </c>
      <c r="E2788" s="194" t="s">
        <v>745</v>
      </c>
      <c r="F2788" s="195">
        <v>-4000</v>
      </c>
      <c r="G2788" s="194">
        <f>'Drop downs XTRA'!$F2788*2</f>
        <v>-8000</v>
      </c>
      <c r="H2788" s="196">
        <v>42017</v>
      </c>
    </row>
    <row r="2789" spans="1:8">
      <c r="A2789" s="82" t="s">
        <v>764</v>
      </c>
      <c r="B2789" s="197" t="s">
        <v>738</v>
      </c>
      <c r="C2789" s="197" t="s">
        <v>753</v>
      </c>
      <c r="D2789" s="197" t="s">
        <v>753</v>
      </c>
      <c r="E2789" s="197" t="s">
        <v>745</v>
      </c>
      <c r="F2789" s="199">
        <v>-2000</v>
      </c>
      <c r="G2789" s="197">
        <f>'Drop downs XTRA'!$F2789*2</f>
        <v>-4000</v>
      </c>
      <c r="H2789" s="200">
        <v>42745</v>
      </c>
    </row>
    <row r="2790" spans="1:8">
      <c r="A2790" s="83" t="s">
        <v>533</v>
      </c>
      <c r="B2790" s="194" t="s">
        <v>738</v>
      </c>
      <c r="C2790" s="194" t="s">
        <v>753</v>
      </c>
      <c r="D2790" s="194" t="s">
        <v>753</v>
      </c>
      <c r="E2790" s="194" t="s">
        <v>745</v>
      </c>
      <c r="F2790" s="195">
        <v>-4000</v>
      </c>
      <c r="G2790" s="194">
        <f>'Drop downs XTRA'!$F2790*2</f>
        <v>-8000</v>
      </c>
      <c r="H2790" s="196">
        <v>42158</v>
      </c>
    </row>
    <row r="2791" spans="1:8">
      <c r="A2791" s="82" t="s">
        <v>760</v>
      </c>
      <c r="B2791" s="197" t="s">
        <v>748</v>
      </c>
      <c r="C2791" s="197" t="s">
        <v>753</v>
      </c>
      <c r="D2791" s="197" t="s">
        <v>753</v>
      </c>
      <c r="E2791" s="197" t="s">
        <v>745</v>
      </c>
      <c r="F2791" s="199">
        <v>-10500</v>
      </c>
      <c r="G2791" s="197">
        <f>'Drop downs XTRA'!$F2791*2</f>
        <v>-21000</v>
      </c>
      <c r="H2791" s="200">
        <v>42006</v>
      </c>
    </row>
    <row r="2792" spans="1:8">
      <c r="A2792" s="83" t="s">
        <v>39</v>
      </c>
      <c r="B2792" s="194" t="s">
        <v>748</v>
      </c>
      <c r="C2792" s="194" t="s">
        <v>753</v>
      </c>
      <c r="D2792" s="194" t="s">
        <v>753</v>
      </c>
      <c r="E2792" s="194" t="s">
        <v>745</v>
      </c>
      <c r="F2792" s="195">
        <v>-5530.0000000000009</v>
      </c>
      <c r="G2792" s="194">
        <f>'Drop downs XTRA'!$F2792*2</f>
        <v>-11060.000000000002</v>
      </c>
      <c r="H2792" s="196">
        <v>42604</v>
      </c>
    </row>
    <row r="2793" spans="1:8">
      <c r="A2793" s="82" t="s">
        <v>761</v>
      </c>
      <c r="B2793" s="197" t="s">
        <v>748</v>
      </c>
      <c r="C2793" s="197" t="s">
        <v>753</v>
      </c>
      <c r="D2793" s="197" t="s">
        <v>753</v>
      </c>
      <c r="E2793" s="197" t="s">
        <v>745</v>
      </c>
      <c r="F2793" s="199">
        <v>-1300</v>
      </c>
      <c r="G2793" s="197">
        <f>'Drop downs XTRA'!$F2793*2</f>
        <v>-2600</v>
      </c>
      <c r="H2793" s="200">
        <v>42293</v>
      </c>
    </row>
    <row r="2794" spans="1:8">
      <c r="A2794" s="83" t="s">
        <v>309</v>
      </c>
      <c r="B2794" s="194" t="s">
        <v>748</v>
      </c>
      <c r="C2794" s="194" t="s">
        <v>753</v>
      </c>
      <c r="D2794" s="194" t="s">
        <v>753</v>
      </c>
      <c r="E2794" s="194" t="s">
        <v>745</v>
      </c>
      <c r="F2794" s="195">
        <v>-3500</v>
      </c>
      <c r="G2794" s="194">
        <f>'Drop downs XTRA'!$F2794*2</f>
        <v>-7000</v>
      </c>
      <c r="H2794" s="196">
        <v>42686</v>
      </c>
    </row>
    <row r="2795" spans="1:8">
      <c r="A2795" s="82" t="s">
        <v>601</v>
      </c>
      <c r="B2795" s="197" t="s">
        <v>748</v>
      </c>
      <c r="C2795" s="197" t="s">
        <v>753</v>
      </c>
      <c r="D2795" s="197" t="s">
        <v>753</v>
      </c>
      <c r="E2795" s="197" t="s">
        <v>745</v>
      </c>
      <c r="F2795" s="199">
        <v>0</v>
      </c>
      <c r="G2795" s="197">
        <f>'Drop downs XTRA'!$F2795*2</f>
        <v>0</v>
      </c>
      <c r="H2795" s="200">
        <v>42941</v>
      </c>
    </row>
    <row r="2796" spans="1:8">
      <c r="A2796" s="83" t="s">
        <v>762</v>
      </c>
      <c r="B2796" s="194" t="s">
        <v>748</v>
      </c>
      <c r="C2796" s="194" t="s">
        <v>753</v>
      </c>
      <c r="D2796" s="194" t="s">
        <v>753</v>
      </c>
      <c r="E2796" s="194" t="s">
        <v>745</v>
      </c>
      <c r="F2796" s="195">
        <v>-1500</v>
      </c>
      <c r="G2796" s="194">
        <f>'Drop downs XTRA'!$F2796*2</f>
        <v>-3000</v>
      </c>
      <c r="H2796" s="196">
        <v>42387</v>
      </c>
    </row>
    <row r="2797" spans="1:8">
      <c r="A2797" s="82" t="s">
        <v>763</v>
      </c>
      <c r="B2797" s="197" t="s">
        <v>748</v>
      </c>
      <c r="C2797" s="197" t="s">
        <v>753</v>
      </c>
      <c r="D2797" s="197" t="s">
        <v>753</v>
      </c>
      <c r="E2797" s="197" t="s">
        <v>745</v>
      </c>
      <c r="F2797" s="199">
        <v>-2500</v>
      </c>
      <c r="G2797" s="197">
        <f>'Drop downs XTRA'!$F2797*2</f>
        <v>-5000</v>
      </c>
      <c r="H2797" s="200">
        <v>42882</v>
      </c>
    </row>
    <row r="2798" spans="1:8">
      <c r="A2798" s="83" t="s">
        <v>764</v>
      </c>
      <c r="B2798" s="194" t="s">
        <v>748</v>
      </c>
      <c r="C2798" s="194" t="s">
        <v>753</v>
      </c>
      <c r="D2798" s="194" t="s">
        <v>753</v>
      </c>
      <c r="E2798" s="194" t="s">
        <v>745</v>
      </c>
      <c r="F2798" s="195">
        <v>-1500</v>
      </c>
      <c r="G2798" s="194">
        <f>'Drop downs XTRA'!$F2798*2</f>
        <v>-3000</v>
      </c>
      <c r="H2798" s="196">
        <v>42334</v>
      </c>
    </row>
    <row r="2799" spans="1:8">
      <c r="A2799" s="82" t="s">
        <v>533</v>
      </c>
      <c r="B2799" s="197" t="s">
        <v>748</v>
      </c>
      <c r="C2799" s="197" t="s">
        <v>753</v>
      </c>
      <c r="D2799" s="197" t="s">
        <v>753</v>
      </c>
      <c r="E2799" s="197" t="s">
        <v>745</v>
      </c>
      <c r="F2799" s="199">
        <v>-4000</v>
      </c>
      <c r="G2799" s="197">
        <f>'Drop downs XTRA'!$F2799*2</f>
        <v>-8000</v>
      </c>
      <c r="H2799" s="200">
        <v>42055</v>
      </c>
    </row>
    <row r="2800" spans="1:8">
      <c r="A2800" s="83" t="s">
        <v>760</v>
      </c>
      <c r="B2800" s="194" t="s">
        <v>744</v>
      </c>
      <c r="C2800" s="194" t="s">
        <v>753</v>
      </c>
      <c r="D2800" s="194" t="s">
        <v>753</v>
      </c>
      <c r="E2800" s="194" t="s">
        <v>745</v>
      </c>
      <c r="F2800" s="195">
        <v>-11000</v>
      </c>
      <c r="G2800" s="194">
        <f>'Drop downs XTRA'!$F2800*2</f>
        <v>-22000</v>
      </c>
      <c r="H2800" s="196">
        <v>42506</v>
      </c>
    </row>
    <row r="2801" spans="1:8">
      <c r="A2801" s="82" t="s">
        <v>39</v>
      </c>
      <c r="B2801" s="197" t="s">
        <v>744</v>
      </c>
      <c r="C2801" s="197" t="s">
        <v>753</v>
      </c>
      <c r="D2801" s="197" t="s">
        <v>753</v>
      </c>
      <c r="E2801" s="197" t="s">
        <v>745</v>
      </c>
      <c r="F2801" s="199">
        <v>-5530.0000000000009</v>
      </c>
      <c r="G2801" s="197">
        <f>'Drop downs XTRA'!$F2801*2</f>
        <v>-11060.000000000002</v>
      </c>
      <c r="H2801" s="200">
        <v>42000</v>
      </c>
    </row>
    <row r="2802" spans="1:8">
      <c r="A2802" s="83" t="s">
        <v>761</v>
      </c>
      <c r="B2802" s="194" t="s">
        <v>744</v>
      </c>
      <c r="C2802" s="194" t="s">
        <v>753</v>
      </c>
      <c r="D2802" s="194" t="s">
        <v>753</v>
      </c>
      <c r="E2802" s="194" t="s">
        <v>745</v>
      </c>
      <c r="F2802" s="195">
        <v>-2500</v>
      </c>
      <c r="G2802" s="194">
        <f>'Drop downs XTRA'!$F2802*2</f>
        <v>-5000</v>
      </c>
      <c r="H2802" s="196">
        <v>42441</v>
      </c>
    </row>
    <row r="2803" spans="1:8">
      <c r="A2803" s="82" t="s">
        <v>309</v>
      </c>
      <c r="B2803" s="197" t="s">
        <v>744</v>
      </c>
      <c r="C2803" s="197" t="s">
        <v>753</v>
      </c>
      <c r="D2803" s="197" t="s">
        <v>753</v>
      </c>
      <c r="E2803" s="197" t="s">
        <v>745</v>
      </c>
      <c r="F2803" s="199">
        <v>-1500</v>
      </c>
      <c r="G2803" s="197">
        <f>'Drop downs XTRA'!$F2803*2</f>
        <v>-3000</v>
      </c>
      <c r="H2803" s="200">
        <v>42130</v>
      </c>
    </row>
    <row r="2804" spans="1:8">
      <c r="A2804" s="83" t="s">
        <v>601</v>
      </c>
      <c r="B2804" s="194" t="s">
        <v>744</v>
      </c>
      <c r="C2804" s="194" t="s">
        <v>753</v>
      </c>
      <c r="D2804" s="194" t="s">
        <v>753</v>
      </c>
      <c r="E2804" s="194" t="s">
        <v>745</v>
      </c>
      <c r="F2804" s="195">
        <v>-3500</v>
      </c>
      <c r="G2804" s="194">
        <f>'Drop downs XTRA'!$F2804*2</f>
        <v>-7000</v>
      </c>
      <c r="H2804" s="196">
        <v>42759</v>
      </c>
    </row>
    <row r="2805" spans="1:8">
      <c r="A2805" s="82" t="s">
        <v>762</v>
      </c>
      <c r="B2805" s="197" t="s">
        <v>744</v>
      </c>
      <c r="C2805" s="197" t="s">
        <v>753</v>
      </c>
      <c r="D2805" s="197" t="s">
        <v>753</v>
      </c>
      <c r="E2805" s="197" t="s">
        <v>745</v>
      </c>
      <c r="F2805" s="199">
        <v>-2000</v>
      </c>
      <c r="G2805" s="197">
        <f>'Drop downs XTRA'!$F2805*2</f>
        <v>-4000</v>
      </c>
      <c r="H2805" s="200">
        <v>42619</v>
      </c>
    </row>
    <row r="2806" spans="1:8">
      <c r="A2806" s="83" t="s">
        <v>763</v>
      </c>
      <c r="B2806" s="194" t="s">
        <v>744</v>
      </c>
      <c r="C2806" s="194" t="s">
        <v>753</v>
      </c>
      <c r="D2806" s="194" t="s">
        <v>753</v>
      </c>
      <c r="E2806" s="194" t="s">
        <v>745</v>
      </c>
      <c r="F2806" s="195">
        <v>-1500</v>
      </c>
      <c r="G2806" s="194">
        <f>'Drop downs XTRA'!$F2806*2</f>
        <v>-3000</v>
      </c>
      <c r="H2806" s="196">
        <v>42515</v>
      </c>
    </row>
    <row r="2807" spans="1:8">
      <c r="A2807" s="82" t="s">
        <v>764</v>
      </c>
      <c r="B2807" s="197" t="s">
        <v>744</v>
      </c>
      <c r="C2807" s="197" t="s">
        <v>753</v>
      </c>
      <c r="D2807" s="197" t="s">
        <v>753</v>
      </c>
      <c r="E2807" s="197" t="s">
        <v>745</v>
      </c>
      <c r="F2807" s="199">
        <v>-500</v>
      </c>
      <c r="G2807" s="197">
        <f>'Drop downs XTRA'!$F2807*2</f>
        <v>-1000</v>
      </c>
      <c r="H2807" s="200">
        <v>42151</v>
      </c>
    </row>
    <row r="2808" spans="1:8">
      <c r="A2808" s="83" t="s">
        <v>533</v>
      </c>
      <c r="B2808" s="194" t="s">
        <v>744</v>
      </c>
      <c r="C2808" s="194" t="s">
        <v>753</v>
      </c>
      <c r="D2808" s="194" t="s">
        <v>753</v>
      </c>
      <c r="E2808" s="194" t="s">
        <v>745</v>
      </c>
      <c r="F2808" s="195">
        <v>-1000</v>
      </c>
      <c r="G2808" s="194">
        <f>'Drop downs XTRA'!$F2808*2</f>
        <v>-2000</v>
      </c>
      <c r="H2808" s="196">
        <v>42884</v>
      </c>
    </row>
    <row r="2809" spans="1:8">
      <c r="A2809" s="82" t="s">
        <v>729</v>
      </c>
      <c r="B2809" s="197" t="s">
        <v>730</v>
      </c>
      <c r="C2809" s="197" t="s">
        <v>731</v>
      </c>
      <c r="D2809" s="197" t="s">
        <v>732</v>
      </c>
      <c r="E2809" s="197" t="s">
        <v>28</v>
      </c>
      <c r="F2809" s="199">
        <v>30429</v>
      </c>
      <c r="G2809" s="197">
        <f>'Drop downs XTRA'!$F2809*2</f>
        <v>60858</v>
      </c>
      <c r="H2809" s="200">
        <v>42371</v>
      </c>
    </row>
    <row r="2810" spans="1:8">
      <c r="A2810" s="83" t="s">
        <v>735</v>
      </c>
      <c r="B2810" s="194" t="s">
        <v>730</v>
      </c>
      <c r="C2810" s="194" t="s">
        <v>504</v>
      </c>
      <c r="D2810" s="194" t="s">
        <v>739</v>
      </c>
      <c r="E2810" s="194" t="s">
        <v>28</v>
      </c>
      <c r="F2810" s="195">
        <v>7203.5999999999985</v>
      </c>
      <c r="G2810" s="194">
        <f>'Drop downs XTRA'!$F2810*2</f>
        <v>14407.199999999997</v>
      </c>
      <c r="H2810" s="196">
        <v>42285</v>
      </c>
    </row>
    <row r="2811" spans="1:8">
      <c r="A2811" s="82" t="s">
        <v>741</v>
      </c>
      <c r="B2811" s="197" t="s">
        <v>730</v>
      </c>
      <c r="C2811" s="197" t="s">
        <v>504</v>
      </c>
      <c r="D2811" s="197" t="s">
        <v>739</v>
      </c>
      <c r="E2811" s="197" t="s">
        <v>28</v>
      </c>
      <c r="F2811" s="199">
        <v>12791.519999999999</v>
      </c>
      <c r="G2811" s="197">
        <f>'Drop downs XTRA'!$F2811*2</f>
        <v>25583.039999999997</v>
      </c>
      <c r="H2811" s="200">
        <v>42121</v>
      </c>
    </row>
    <row r="2812" spans="1:8">
      <c r="A2812" s="83" t="s">
        <v>746</v>
      </c>
      <c r="B2812" s="194" t="s">
        <v>730</v>
      </c>
      <c r="C2812" s="194" t="s">
        <v>734</v>
      </c>
      <c r="D2812" s="194" t="s">
        <v>494</v>
      </c>
      <c r="E2812" s="194" t="s">
        <v>28</v>
      </c>
      <c r="F2812" s="195">
        <v>15692.544000000002</v>
      </c>
      <c r="G2812" s="194">
        <f>'Drop downs XTRA'!$F2812*2</f>
        <v>31385.088000000003</v>
      </c>
      <c r="H2812" s="196">
        <v>42333</v>
      </c>
    </row>
    <row r="2813" spans="1:8">
      <c r="A2813" s="82" t="s">
        <v>729</v>
      </c>
      <c r="B2813" s="197" t="s">
        <v>738</v>
      </c>
      <c r="C2813" s="197" t="s">
        <v>731</v>
      </c>
      <c r="D2813" s="197" t="s">
        <v>739</v>
      </c>
      <c r="E2813" s="197" t="s">
        <v>28</v>
      </c>
      <c r="F2813" s="199">
        <v>29994.299999999996</v>
      </c>
      <c r="G2813" s="197">
        <f>'Drop downs XTRA'!$F2813*2</f>
        <v>59988.599999999991</v>
      </c>
      <c r="H2813" s="200">
        <v>42261</v>
      </c>
    </row>
    <row r="2814" spans="1:8">
      <c r="A2814" s="83" t="s">
        <v>735</v>
      </c>
      <c r="B2814" s="194" t="s">
        <v>738</v>
      </c>
      <c r="C2814" s="194" t="s">
        <v>731</v>
      </c>
      <c r="D2814" s="194" t="s">
        <v>732</v>
      </c>
      <c r="E2814" s="194" t="s">
        <v>28</v>
      </c>
      <c r="F2814" s="195">
        <v>8294.58</v>
      </c>
      <c r="G2814" s="194">
        <f>'Drop downs XTRA'!$F2814*2</f>
        <v>16589.16</v>
      </c>
      <c r="H2814" s="196">
        <v>42779</v>
      </c>
    </row>
    <row r="2815" spans="1:8">
      <c r="A2815" s="82" t="s">
        <v>741</v>
      </c>
      <c r="B2815" s="197" t="s">
        <v>738</v>
      </c>
      <c r="C2815" s="197" t="s">
        <v>734</v>
      </c>
      <c r="D2815" s="197" t="s">
        <v>491</v>
      </c>
      <c r="E2815" s="197" t="s">
        <v>28</v>
      </c>
      <c r="F2815" s="199">
        <v>14889.6</v>
      </c>
      <c r="G2815" s="197">
        <f>'Drop downs XTRA'!$F2815*2</f>
        <v>29779.200000000001</v>
      </c>
      <c r="H2815" s="200">
        <v>42055</v>
      </c>
    </row>
    <row r="2816" spans="1:8">
      <c r="A2816" s="83" t="s">
        <v>746</v>
      </c>
      <c r="B2816" s="194" t="s">
        <v>738</v>
      </c>
      <c r="C2816" s="194" t="s">
        <v>734</v>
      </c>
      <c r="D2816" s="194" t="s">
        <v>751</v>
      </c>
      <c r="E2816" s="194" t="s">
        <v>28</v>
      </c>
      <c r="F2816" s="195">
        <v>18044.544000000002</v>
      </c>
      <c r="G2816" s="194">
        <f>'Drop downs XTRA'!$F2816*2</f>
        <v>36089.088000000003</v>
      </c>
      <c r="H2816" s="196">
        <v>42066</v>
      </c>
    </row>
    <row r="2817" spans="1:8">
      <c r="A2817" s="82" t="s">
        <v>729</v>
      </c>
      <c r="B2817" s="197" t="s">
        <v>744</v>
      </c>
      <c r="C2817" s="197" t="s">
        <v>504</v>
      </c>
      <c r="D2817" s="197" t="s">
        <v>732</v>
      </c>
      <c r="E2817" s="197" t="s">
        <v>28</v>
      </c>
      <c r="F2817" s="199">
        <v>21751.099999999995</v>
      </c>
      <c r="G2817" s="197">
        <f>'Drop downs XTRA'!$F2817*2</f>
        <v>43502.19999999999</v>
      </c>
      <c r="H2817" s="200">
        <v>42426</v>
      </c>
    </row>
    <row r="2818" spans="1:8">
      <c r="A2818" s="83" t="s">
        <v>735</v>
      </c>
      <c r="B2818" s="194" t="s">
        <v>744</v>
      </c>
      <c r="C2818" s="194" t="s">
        <v>504</v>
      </c>
      <c r="D2818" s="194" t="s">
        <v>751</v>
      </c>
      <c r="E2818" s="194" t="s">
        <v>28</v>
      </c>
      <c r="F2818" s="195">
        <v>10382.580000000002</v>
      </c>
      <c r="G2818" s="194">
        <f>'Drop downs XTRA'!$F2818*2</f>
        <v>20765.160000000003</v>
      </c>
      <c r="H2818" s="196">
        <v>42223</v>
      </c>
    </row>
    <row r="2819" spans="1:8">
      <c r="A2819" s="82" t="s">
        <v>741</v>
      </c>
      <c r="B2819" s="197" t="s">
        <v>744</v>
      </c>
      <c r="C2819" s="197" t="s">
        <v>734</v>
      </c>
      <c r="D2819" s="197" t="s">
        <v>491</v>
      </c>
      <c r="E2819" s="197" t="s">
        <v>28</v>
      </c>
      <c r="F2819" s="199">
        <v>12673.079999999998</v>
      </c>
      <c r="G2819" s="197">
        <f>'Drop downs XTRA'!$F2819*2</f>
        <v>25346.159999999996</v>
      </c>
      <c r="H2819" s="200">
        <v>42577</v>
      </c>
    </row>
    <row r="2820" spans="1:8">
      <c r="A2820" s="83" t="s">
        <v>746</v>
      </c>
      <c r="B2820" s="194" t="s">
        <v>744</v>
      </c>
      <c r="C2820" s="194" t="s">
        <v>743</v>
      </c>
      <c r="D2820" s="194" t="s">
        <v>752</v>
      </c>
      <c r="E2820" s="194" t="s">
        <v>28</v>
      </c>
      <c r="F2820" s="195">
        <v>16708.608000000004</v>
      </c>
      <c r="G2820" s="194">
        <f>'Drop downs XTRA'!$F2820*2</f>
        <v>33417.216000000008</v>
      </c>
      <c r="H2820" s="196">
        <v>42168</v>
      </c>
    </row>
    <row r="2821" spans="1:8">
      <c r="A2821" s="82" t="s">
        <v>729</v>
      </c>
      <c r="B2821" s="197" t="s">
        <v>748</v>
      </c>
      <c r="C2821" s="197" t="s">
        <v>502</v>
      </c>
      <c r="D2821" s="197" t="s">
        <v>739</v>
      </c>
      <c r="E2821" s="197" t="s">
        <v>28</v>
      </c>
      <c r="F2821" s="199">
        <v>21751.099999999995</v>
      </c>
      <c r="G2821" s="197">
        <f>'Drop downs XTRA'!$F2821*2</f>
        <v>43502.19999999999</v>
      </c>
      <c r="H2821" s="200">
        <v>42083</v>
      </c>
    </row>
    <row r="2822" spans="1:8">
      <c r="A2822" s="83" t="s">
        <v>735</v>
      </c>
      <c r="B2822" s="194" t="s">
        <v>748</v>
      </c>
      <c r="C2822" s="194" t="s">
        <v>734</v>
      </c>
      <c r="D2822" s="194" t="s">
        <v>752</v>
      </c>
      <c r="E2822" s="194" t="s">
        <v>28</v>
      </c>
      <c r="F2822" s="195">
        <v>10241.640000000003</v>
      </c>
      <c r="G2822" s="194">
        <f>'Drop downs XTRA'!$F2822*2</f>
        <v>20483.280000000006</v>
      </c>
      <c r="H2822" s="196">
        <v>42812</v>
      </c>
    </row>
    <row r="2823" spans="1:8">
      <c r="A2823" s="82" t="s">
        <v>741</v>
      </c>
      <c r="B2823" s="197" t="s">
        <v>748</v>
      </c>
      <c r="C2823" s="197" t="s">
        <v>731</v>
      </c>
      <c r="D2823" s="197" t="s">
        <v>752</v>
      </c>
      <c r="E2823" s="197" t="s">
        <v>28</v>
      </c>
      <c r="F2823" s="199">
        <v>14754.24</v>
      </c>
      <c r="G2823" s="197">
        <f>'Drop downs XTRA'!$F2823*2</f>
        <v>29508.48</v>
      </c>
      <c r="H2823" s="200">
        <v>42964</v>
      </c>
    </row>
    <row r="2824" spans="1:8">
      <c r="A2824" s="83" t="s">
        <v>746</v>
      </c>
      <c r="B2824" s="194" t="s">
        <v>748</v>
      </c>
      <c r="C2824" s="194" t="s">
        <v>743</v>
      </c>
      <c r="D2824" s="194" t="s">
        <v>752</v>
      </c>
      <c r="E2824" s="194" t="s">
        <v>28</v>
      </c>
      <c r="F2824" s="195">
        <v>18797.184000000001</v>
      </c>
      <c r="G2824" s="194">
        <f>'Drop downs XTRA'!$F2824*2</f>
        <v>37594.368000000002</v>
      </c>
      <c r="H2824" s="196">
        <v>42723</v>
      </c>
    </row>
    <row r="2825" spans="1:8">
      <c r="A2825" s="82" t="s">
        <v>729</v>
      </c>
      <c r="B2825" s="197" t="s">
        <v>738</v>
      </c>
      <c r="C2825" s="197" t="s">
        <v>750</v>
      </c>
      <c r="D2825" s="197" t="s">
        <v>752</v>
      </c>
      <c r="E2825" s="197" t="s">
        <v>28</v>
      </c>
      <c r="F2825" s="199">
        <v>29849.4</v>
      </c>
      <c r="G2825" s="197">
        <f>'Drop downs XTRA'!$F2825*2</f>
        <v>59698.8</v>
      </c>
      <c r="H2825" s="200">
        <v>42159</v>
      </c>
    </row>
    <row r="2826" spans="1:8">
      <c r="A2826" s="83" t="s">
        <v>735</v>
      </c>
      <c r="B2826" s="194" t="s">
        <v>738</v>
      </c>
      <c r="C2826" s="194" t="s">
        <v>504</v>
      </c>
      <c r="D2826" s="194" t="s">
        <v>752</v>
      </c>
      <c r="E2826" s="194" t="s">
        <v>28</v>
      </c>
      <c r="F2826" s="195">
        <v>10805.399999999998</v>
      </c>
      <c r="G2826" s="194">
        <f>'Drop downs XTRA'!$F2826*2</f>
        <v>21610.799999999996</v>
      </c>
      <c r="H2826" s="196">
        <v>42462</v>
      </c>
    </row>
    <row r="2827" spans="1:8">
      <c r="A2827" s="82" t="s">
        <v>741</v>
      </c>
      <c r="B2827" s="197" t="s">
        <v>738</v>
      </c>
      <c r="C2827" s="197" t="s">
        <v>743</v>
      </c>
      <c r="D2827" s="197" t="s">
        <v>751</v>
      </c>
      <c r="E2827" s="197" t="s">
        <v>28</v>
      </c>
      <c r="F2827" s="199">
        <v>14618.88</v>
      </c>
      <c r="G2827" s="197">
        <f>'Drop downs XTRA'!$F2827*2</f>
        <v>29237.759999999998</v>
      </c>
      <c r="H2827" s="200">
        <v>42880</v>
      </c>
    </row>
    <row r="2828" spans="1:8">
      <c r="A2828" s="83" t="s">
        <v>746</v>
      </c>
      <c r="B2828" s="194" t="s">
        <v>738</v>
      </c>
      <c r="C2828" s="194" t="s">
        <v>743</v>
      </c>
      <c r="D2828" s="194" t="s">
        <v>732</v>
      </c>
      <c r="E2828" s="194" t="s">
        <v>28</v>
      </c>
      <c r="F2828" s="195">
        <v>18307.968000000001</v>
      </c>
      <c r="G2828" s="194">
        <f>'Drop downs XTRA'!$F2828*2</f>
        <v>36615.936000000002</v>
      </c>
      <c r="H2828" s="196">
        <v>42595</v>
      </c>
    </row>
    <row r="2829" spans="1:8">
      <c r="A2829" s="82" t="s">
        <v>756</v>
      </c>
      <c r="B2829" s="197" t="s">
        <v>730</v>
      </c>
      <c r="C2829" s="197" t="s">
        <v>504</v>
      </c>
      <c r="D2829" s="197" t="s">
        <v>491</v>
      </c>
      <c r="E2829" s="197" t="s">
        <v>740</v>
      </c>
      <c r="F2829" s="199">
        <v>-13804.83</v>
      </c>
      <c r="G2829" s="197">
        <f>'Drop downs XTRA'!$F2829*2</f>
        <v>-27609.66</v>
      </c>
      <c r="H2829" s="200">
        <v>42622</v>
      </c>
    </row>
    <row r="2830" spans="1:8">
      <c r="A2830" s="83" t="s">
        <v>757</v>
      </c>
      <c r="B2830" s="194" t="s">
        <v>730</v>
      </c>
      <c r="C2830" s="194" t="s">
        <v>734</v>
      </c>
      <c r="D2830" s="194" t="s">
        <v>491</v>
      </c>
      <c r="E2830" s="194" t="s">
        <v>740</v>
      </c>
      <c r="F2830" s="195">
        <v>-3234.75</v>
      </c>
      <c r="G2830" s="194">
        <f>'Drop downs XTRA'!$F2830*2</f>
        <v>-6469.5</v>
      </c>
      <c r="H2830" s="196">
        <v>42037</v>
      </c>
    </row>
    <row r="2831" spans="1:8">
      <c r="A2831" s="82" t="s">
        <v>758</v>
      </c>
      <c r="B2831" s="197" t="s">
        <v>730</v>
      </c>
      <c r="C2831" s="197" t="s">
        <v>750</v>
      </c>
      <c r="D2831" s="197" t="s">
        <v>491</v>
      </c>
      <c r="E2831" s="197" t="s">
        <v>740</v>
      </c>
      <c r="F2831" s="199">
        <v>-5596.8</v>
      </c>
      <c r="G2831" s="197">
        <f>'Drop downs XTRA'!$F2831*2</f>
        <v>-11193.6</v>
      </c>
      <c r="H2831" s="200">
        <v>42707</v>
      </c>
    </row>
    <row r="2832" spans="1:8">
      <c r="A2832" s="83" t="s">
        <v>759</v>
      </c>
      <c r="B2832" s="194" t="s">
        <v>730</v>
      </c>
      <c r="C2832" s="194" t="s">
        <v>743</v>
      </c>
      <c r="D2832" s="194" t="s">
        <v>751</v>
      </c>
      <c r="E2832" s="194" t="s">
        <v>740</v>
      </c>
      <c r="F2832" s="195">
        <v>-4910.0800000000008</v>
      </c>
      <c r="G2832" s="194">
        <f>'Drop downs XTRA'!$F2832*2</f>
        <v>-9820.1600000000017</v>
      </c>
      <c r="H2832" s="196">
        <v>42794</v>
      </c>
    </row>
    <row r="2833" spans="1:8">
      <c r="A2833" s="82" t="s">
        <v>756</v>
      </c>
      <c r="B2833" s="197" t="s">
        <v>738</v>
      </c>
      <c r="C2833" s="197" t="s">
        <v>743</v>
      </c>
      <c r="D2833" s="197" t="s">
        <v>751</v>
      </c>
      <c r="E2833" s="197" t="s">
        <v>740</v>
      </c>
      <c r="F2833" s="199">
        <v>-10010.91</v>
      </c>
      <c r="G2833" s="197">
        <f>'Drop downs XTRA'!$F2833*2</f>
        <v>-20021.82</v>
      </c>
      <c r="H2833" s="200">
        <v>42131</v>
      </c>
    </row>
    <row r="2834" spans="1:8">
      <c r="A2834" s="83" t="s">
        <v>757</v>
      </c>
      <c r="B2834" s="194" t="s">
        <v>738</v>
      </c>
      <c r="C2834" s="194" t="s">
        <v>750</v>
      </c>
      <c r="D2834" s="194" t="s">
        <v>732</v>
      </c>
      <c r="E2834" s="194" t="s">
        <v>740</v>
      </c>
      <c r="F2834" s="195">
        <v>-3773.8749999999995</v>
      </c>
      <c r="G2834" s="194">
        <f>'Drop downs XTRA'!$F2834*2</f>
        <v>-7547.7499999999991</v>
      </c>
      <c r="H2834" s="196">
        <v>42577</v>
      </c>
    </row>
    <row r="2835" spans="1:8">
      <c r="A2835" s="82" t="s">
        <v>758</v>
      </c>
      <c r="B2835" s="197" t="s">
        <v>738</v>
      </c>
      <c r="C2835" s="197" t="s">
        <v>731</v>
      </c>
      <c r="D2835" s="197" t="s">
        <v>494</v>
      </c>
      <c r="E2835" s="197" t="s">
        <v>740</v>
      </c>
      <c r="F2835" s="199">
        <v>-5596.8</v>
      </c>
      <c r="G2835" s="197">
        <f>'Drop downs XTRA'!$F2835*2</f>
        <v>-11193.6</v>
      </c>
      <c r="H2835" s="200">
        <v>42600</v>
      </c>
    </row>
    <row r="2836" spans="1:8">
      <c r="A2836" s="83" t="s">
        <v>759</v>
      </c>
      <c r="B2836" s="194" t="s">
        <v>738</v>
      </c>
      <c r="C2836" s="194" t="s">
        <v>743</v>
      </c>
      <c r="D2836" s="194" t="s">
        <v>751</v>
      </c>
      <c r="E2836" s="194" t="s">
        <v>740</v>
      </c>
      <c r="F2836" s="195">
        <v>-4296.32</v>
      </c>
      <c r="G2836" s="194">
        <f>'Drop downs XTRA'!$F2836*2</f>
        <v>-8592.64</v>
      </c>
      <c r="H2836" s="196">
        <v>42966</v>
      </c>
    </row>
    <row r="2837" spans="1:8">
      <c r="A2837" s="82" t="s">
        <v>756</v>
      </c>
      <c r="B2837" s="197" t="s">
        <v>748</v>
      </c>
      <c r="C2837" s="197" t="s">
        <v>743</v>
      </c>
      <c r="D2837" s="197" t="s">
        <v>739</v>
      </c>
      <c r="E2837" s="197" t="s">
        <v>740</v>
      </c>
      <c r="F2837" s="199">
        <v>-10685.220000000001</v>
      </c>
      <c r="G2837" s="197">
        <f>'Drop downs XTRA'!$F2837*2</f>
        <v>-21370.440000000002</v>
      </c>
      <c r="H2837" s="200">
        <v>42697</v>
      </c>
    </row>
    <row r="2838" spans="1:8">
      <c r="A2838" s="83" t="s">
        <v>757</v>
      </c>
      <c r="B2838" s="194" t="s">
        <v>748</v>
      </c>
      <c r="C2838" s="194" t="s">
        <v>734</v>
      </c>
      <c r="D2838" s="194" t="s">
        <v>752</v>
      </c>
      <c r="E2838" s="194" t="s">
        <v>740</v>
      </c>
      <c r="F2838" s="195">
        <v>-3106.5</v>
      </c>
      <c r="G2838" s="194">
        <f>'Drop downs XTRA'!$F2838*2</f>
        <v>-6213</v>
      </c>
      <c r="H2838" s="196">
        <v>42133</v>
      </c>
    </row>
    <row r="2839" spans="1:8">
      <c r="A2839" s="82" t="s">
        <v>758</v>
      </c>
      <c r="B2839" s="197" t="s">
        <v>748</v>
      </c>
      <c r="C2839" s="197" t="s">
        <v>504</v>
      </c>
      <c r="D2839" s="197" t="s">
        <v>494</v>
      </c>
      <c r="E2839" s="197" t="s">
        <v>740</v>
      </c>
      <c r="F2839" s="199">
        <v>-5393.2800000000007</v>
      </c>
      <c r="G2839" s="197">
        <f>'Drop downs XTRA'!$F2839*2</f>
        <v>-10786.560000000001</v>
      </c>
      <c r="H2839" s="200">
        <v>42046</v>
      </c>
    </row>
    <row r="2840" spans="1:8">
      <c r="A2840" s="83" t="s">
        <v>759</v>
      </c>
      <c r="B2840" s="194" t="s">
        <v>748</v>
      </c>
      <c r="C2840" s="194" t="s">
        <v>731</v>
      </c>
      <c r="D2840" s="194" t="s">
        <v>739</v>
      </c>
      <c r="E2840" s="194" t="s">
        <v>740</v>
      </c>
      <c r="F2840" s="195">
        <v>-4981.760000000002</v>
      </c>
      <c r="G2840" s="194">
        <f>'Drop downs XTRA'!$F2840*2</f>
        <v>-9963.5200000000041</v>
      </c>
      <c r="H2840" s="196">
        <v>42894</v>
      </c>
    </row>
    <row r="2841" spans="1:8">
      <c r="A2841" s="82" t="s">
        <v>756</v>
      </c>
      <c r="B2841" s="197" t="s">
        <v>744</v>
      </c>
      <c r="C2841" s="197" t="s">
        <v>731</v>
      </c>
      <c r="D2841" s="197" t="s">
        <v>752</v>
      </c>
      <c r="E2841" s="197" t="s">
        <v>740</v>
      </c>
      <c r="F2841" s="199">
        <v>-10840.83</v>
      </c>
      <c r="G2841" s="197">
        <f>'Drop downs XTRA'!$F2841*2</f>
        <v>-21681.66</v>
      </c>
      <c r="H2841" s="200">
        <v>42583</v>
      </c>
    </row>
    <row r="2842" spans="1:8">
      <c r="A2842" s="83" t="s">
        <v>757</v>
      </c>
      <c r="B2842" s="194" t="s">
        <v>744</v>
      </c>
      <c r="C2842" s="194" t="s">
        <v>502</v>
      </c>
      <c r="D2842" s="194" t="s">
        <v>732</v>
      </c>
      <c r="E2842" s="194" t="s">
        <v>740</v>
      </c>
      <c r="F2842" s="195">
        <v>-4370</v>
      </c>
      <c r="G2842" s="194">
        <f>'Drop downs XTRA'!$F2842*2</f>
        <v>-8740</v>
      </c>
      <c r="H2842" s="196">
        <v>42495</v>
      </c>
    </row>
    <row r="2843" spans="1:8">
      <c r="A2843" s="82" t="s">
        <v>758</v>
      </c>
      <c r="B2843" s="197" t="s">
        <v>744</v>
      </c>
      <c r="C2843" s="197" t="s">
        <v>743</v>
      </c>
      <c r="D2843" s="197" t="s">
        <v>732</v>
      </c>
      <c r="E2843" s="197" t="s">
        <v>740</v>
      </c>
      <c r="F2843" s="199">
        <v>-6470.24</v>
      </c>
      <c r="G2843" s="197">
        <f>'Drop downs XTRA'!$F2843*2</f>
        <v>-12940.48</v>
      </c>
      <c r="H2843" s="200">
        <v>42777</v>
      </c>
    </row>
    <row r="2844" spans="1:8">
      <c r="A2844" s="83" t="s">
        <v>759</v>
      </c>
      <c r="B2844" s="194" t="s">
        <v>744</v>
      </c>
      <c r="C2844" s="194" t="s">
        <v>731</v>
      </c>
      <c r="D2844" s="194" t="s">
        <v>752</v>
      </c>
      <c r="E2844" s="194" t="s">
        <v>740</v>
      </c>
      <c r="F2844" s="195">
        <v>-3790.0800000000008</v>
      </c>
      <c r="G2844" s="194">
        <f>'Drop downs XTRA'!$F2844*2</f>
        <v>-7580.1600000000017</v>
      </c>
      <c r="H2844" s="196">
        <v>42175</v>
      </c>
    </row>
    <row r="2845" spans="1:8">
      <c r="A2845" s="82" t="s">
        <v>756</v>
      </c>
      <c r="B2845" s="197" t="s">
        <v>738</v>
      </c>
      <c r="C2845" s="197" t="s">
        <v>504</v>
      </c>
      <c r="D2845" s="197" t="s">
        <v>494</v>
      </c>
      <c r="E2845" s="197" t="s">
        <v>740</v>
      </c>
      <c r="F2845" s="199">
        <v>-9158.76</v>
      </c>
      <c r="G2845" s="197">
        <f>'Drop downs XTRA'!$F2845*2</f>
        <v>-18317.52</v>
      </c>
      <c r="H2845" s="200">
        <v>42623</v>
      </c>
    </row>
    <row r="2846" spans="1:8">
      <c r="A2846" s="83" t="s">
        <v>757</v>
      </c>
      <c r="B2846" s="194" t="s">
        <v>738</v>
      </c>
      <c r="C2846" s="194" t="s">
        <v>502</v>
      </c>
      <c r="D2846" s="194" t="s">
        <v>491</v>
      </c>
      <c r="E2846" s="194" t="s">
        <v>740</v>
      </c>
      <c r="F2846" s="195">
        <v>-4313</v>
      </c>
      <c r="G2846" s="194">
        <f>'Drop downs XTRA'!$F2846*2</f>
        <v>-8626</v>
      </c>
      <c r="H2846" s="196">
        <v>42334</v>
      </c>
    </row>
    <row r="2847" spans="1:8">
      <c r="A2847" s="82" t="s">
        <v>758</v>
      </c>
      <c r="B2847" s="197" t="s">
        <v>738</v>
      </c>
      <c r="C2847" s="197" t="s">
        <v>743</v>
      </c>
      <c r="D2847" s="197" t="s">
        <v>739</v>
      </c>
      <c r="E2847" s="197" t="s">
        <v>740</v>
      </c>
      <c r="F2847" s="199">
        <v>-6529.5999999999995</v>
      </c>
      <c r="G2847" s="197">
        <f>'Drop downs XTRA'!$F2847*2</f>
        <v>-13059.199999999999</v>
      </c>
      <c r="H2847" s="200">
        <v>42757</v>
      </c>
    </row>
    <row r="2848" spans="1:8">
      <c r="A2848" s="83" t="s">
        <v>759</v>
      </c>
      <c r="B2848" s="194" t="s">
        <v>738</v>
      </c>
      <c r="C2848" s="194" t="s">
        <v>750</v>
      </c>
      <c r="D2848" s="194" t="s">
        <v>491</v>
      </c>
      <c r="E2848" s="194" t="s">
        <v>740</v>
      </c>
      <c r="F2848" s="195">
        <v>-3480.96</v>
      </c>
      <c r="G2848" s="194">
        <f>'Drop downs XTRA'!$F2848*2</f>
        <v>-6961.92</v>
      </c>
      <c r="H2848" s="196">
        <v>42744</v>
      </c>
    </row>
    <row r="2849" spans="1:8">
      <c r="A2849" s="82" t="s">
        <v>760</v>
      </c>
      <c r="B2849" s="197" t="s">
        <v>738</v>
      </c>
      <c r="C2849" s="197" t="s">
        <v>753</v>
      </c>
      <c r="D2849" s="197" t="s">
        <v>753</v>
      </c>
      <c r="E2849" s="197" t="s">
        <v>745</v>
      </c>
      <c r="F2849" s="199">
        <v>-7477.8000000000011</v>
      </c>
      <c r="G2849" s="197">
        <f>'Drop downs XTRA'!$F2849*2</f>
        <v>-14955.600000000002</v>
      </c>
      <c r="H2849" s="200">
        <v>42095</v>
      </c>
    </row>
    <row r="2850" spans="1:8">
      <c r="A2850" s="83" t="s">
        <v>39</v>
      </c>
      <c r="B2850" s="194" t="s">
        <v>738</v>
      </c>
      <c r="C2850" s="194" t="s">
        <v>753</v>
      </c>
      <c r="D2850" s="194" t="s">
        <v>753</v>
      </c>
      <c r="E2850" s="194" t="s">
        <v>745</v>
      </c>
      <c r="F2850" s="195">
        <v>-5225.8500000000013</v>
      </c>
      <c r="G2850" s="194">
        <f>'Drop downs XTRA'!$F2850*2</f>
        <v>-10451.700000000003</v>
      </c>
      <c r="H2850" s="196">
        <v>42526</v>
      </c>
    </row>
    <row r="2851" spans="1:8">
      <c r="A2851" s="82" t="s">
        <v>761</v>
      </c>
      <c r="B2851" s="197" t="s">
        <v>738</v>
      </c>
      <c r="C2851" s="197" t="s">
        <v>753</v>
      </c>
      <c r="D2851" s="197" t="s">
        <v>753</v>
      </c>
      <c r="E2851" s="197" t="s">
        <v>745</v>
      </c>
      <c r="F2851" s="199">
        <v>-1368.0000000000002</v>
      </c>
      <c r="G2851" s="197">
        <f>'Drop downs XTRA'!$F2851*2</f>
        <v>-2736.0000000000005</v>
      </c>
      <c r="H2851" s="200">
        <v>42292</v>
      </c>
    </row>
    <row r="2852" spans="1:8">
      <c r="A2852" s="83" t="s">
        <v>309</v>
      </c>
      <c r="B2852" s="194" t="s">
        <v>738</v>
      </c>
      <c r="C2852" s="194" t="s">
        <v>753</v>
      </c>
      <c r="D2852" s="194" t="s">
        <v>753</v>
      </c>
      <c r="E2852" s="194" t="s">
        <v>745</v>
      </c>
      <c r="F2852" s="195">
        <v>-1653.5399999999997</v>
      </c>
      <c r="G2852" s="194">
        <f>'Drop downs XTRA'!$F2852*2</f>
        <v>-3307.0799999999995</v>
      </c>
      <c r="H2852" s="196">
        <v>42701</v>
      </c>
    </row>
    <row r="2853" spans="1:8">
      <c r="A2853" s="82" t="s">
        <v>601</v>
      </c>
      <c r="B2853" s="197" t="s">
        <v>738</v>
      </c>
      <c r="C2853" s="197" t="s">
        <v>753</v>
      </c>
      <c r="D2853" s="197" t="s">
        <v>753</v>
      </c>
      <c r="E2853" s="197" t="s">
        <v>745</v>
      </c>
      <c r="F2853" s="199">
        <v>-2043</v>
      </c>
      <c r="G2853" s="197">
        <f>'Drop downs XTRA'!$F2853*2</f>
        <v>-4086</v>
      </c>
      <c r="H2853" s="200">
        <v>42264</v>
      </c>
    </row>
    <row r="2854" spans="1:8">
      <c r="A2854" s="83" t="s">
        <v>762</v>
      </c>
      <c r="B2854" s="194" t="s">
        <v>738</v>
      </c>
      <c r="C2854" s="194" t="s">
        <v>753</v>
      </c>
      <c r="D2854" s="194" t="s">
        <v>753</v>
      </c>
      <c r="E2854" s="194" t="s">
        <v>745</v>
      </c>
      <c r="F2854" s="195">
        <v>-1680</v>
      </c>
      <c r="G2854" s="194">
        <f>'Drop downs XTRA'!$F2854*2</f>
        <v>-3360</v>
      </c>
      <c r="H2854" s="196">
        <v>42279</v>
      </c>
    </row>
    <row r="2855" spans="1:8">
      <c r="A2855" s="82" t="s">
        <v>763</v>
      </c>
      <c r="B2855" s="197" t="s">
        <v>738</v>
      </c>
      <c r="C2855" s="197" t="s">
        <v>753</v>
      </c>
      <c r="D2855" s="197" t="s">
        <v>753</v>
      </c>
      <c r="E2855" s="197" t="s">
        <v>745</v>
      </c>
      <c r="F2855" s="199">
        <v>-3009.6000000000004</v>
      </c>
      <c r="G2855" s="197">
        <f>'Drop downs XTRA'!$F2855*2</f>
        <v>-6019.2000000000007</v>
      </c>
      <c r="H2855" s="200">
        <v>42347</v>
      </c>
    </row>
    <row r="2856" spans="1:8">
      <c r="A2856" s="83" t="s">
        <v>764</v>
      </c>
      <c r="B2856" s="194" t="s">
        <v>738</v>
      </c>
      <c r="C2856" s="194" t="s">
        <v>753</v>
      </c>
      <c r="D2856" s="194" t="s">
        <v>753</v>
      </c>
      <c r="E2856" s="194" t="s">
        <v>745</v>
      </c>
      <c r="F2856" s="195">
        <v>-1617.5160000000001</v>
      </c>
      <c r="G2856" s="194">
        <f>'Drop downs XTRA'!$F2856*2</f>
        <v>-3235.0320000000002</v>
      </c>
      <c r="H2856" s="196">
        <v>42017</v>
      </c>
    </row>
    <row r="2857" spans="1:8">
      <c r="A2857" s="82" t="s">
        <v>533</v>
      </c>
      <c r="B2857" s="197" t="s">
        <v>738</v>
      </c>
      <c r="C2857" s="197" t="s">
        <v>753</v>
      </c>
      <c r="D2857" s="197" t="s">
        <v>753</v>
      </c>
      <c r="E2857" s="197" t="s">
        <v>745</v>
      </c>
      <c r="F2857" s="199">
        <v>-3088</v>
      </c>
      <c r="G2857" s="197">
        <f>'Drop downs XTRA'!$F2857*2</f>
        <v>-6176</v>
      </c>
      <c r="H2857" s="200">
        <v>42522</v>
      </c>
    </row>
    <row r="2858" spans="1:8">
      <c r="A2858" s="83" t="s">
        <v>760</v>
      </c>
      <c r="B2858" s="194" t="s">
        <v>730</v>
      </c>
      <c r="C2858" s="194" t="s">
        <v>753</v>
      </c>
      <c r="D2858" s="194" t="s">
        <v>753</v>
      </c>
      <c r="E2858" s="194" t="s">
        <v>745</v>
      </c>
      <c r="F2858" s="195">
        <v>-9341.2000000000025</v>
      </c>
      <c r="G2858" s="194">
        <f>'Drop downs XTRA'!$F2858*2</f>
        <v>-18682.400000000005</v>
      </c>
      <c r="H2858" s="196">
        <v>42627</v>
      </c>
    </row>
    <row r="2859" spans="1:8">
      <c r="A2859" s="82" t="s">
        <v>39</v>
      </c>
      <c r="B2859" s="197" t="s">
        <v>730</v>
      </c>
      <c r="C2859" s="197" t="s">
        <v>753</v>
      </c>
      <c r="D2859" s="197" t="s">
        <v>753</v>
      </c>
      <c r="E2859" s="197" t="s">
        <v>745</v>
      </c>
      <c r="F2859" s="199">
        <v>-4645.2000000000007</v>
      </c>
      <c r="G2859" s="197">
        <f>'Drop downs XTRA'!$F2859*2</f>
        <v>-9290.4000000000015</v>
      </c>
      <c r="H2859" s="200">
        <v>42246</v>
      </c>
    </row>
    <row r="2860" spans="1:8">
      <c r="A2860" s="83" t="s">
        <v>761</v>
      </c>
      <c r="B2860" s="194" t="s">
        <v>730</v>
      </c>
      <c r="C2860" s="194" t="s">
        <v>753</v>
      </c>
      <c r="D2860" s="194" t="s">
        <v>753</v>
      </c>
      <c r="E2860" s="194" t="s">
        <v>745</v>
      </c>
      <c r="F2860" s="195">
        <v>-1032</v>
      </c>
      <c r="G2860" s="194">
        <f>'Drop downs XTRA'!$F2860*2</f>
        <v>-2064</v>
      </c>
      <c r="H2860" s="196">
        <v>42715</v>
      </c>
    </row>
    <row r="2861" spans="1:8">
      <c r="A2861" s="82" t="s">
        <v>309</v>
      </c>
      <c r="B2861" s="197" t="s">
        <v>730</v>
      </c>
      <c r="C2861" s="197" t="s">
        <v>753</v>
      </c>
      <c r="D2861" s="197" t="s">
        <v>753</v>
      </c>
      <c r="E2861" s="197" t="s">
        <v>745</v>
      </c>
      <c r="F2861" s="199">
        <v>-2025.54</v>
      </c>
      <c r="G2861" s="197">
        <f>'Drop downs XTRA'!$F2861*2</f>
        <v>-4051.08</v>
      </c>
      <c r="H2861" s="200"/>
    </row>
    <row r="2862" spans="1:8">
      <c r="A2862" s="83" t="s">
        <v>601</v>
      </c>
      <c r="B2862" s="194" t="s">
        <v>730</v>
      </c>
      <c r="C2862" s="194" t="s">
        <v>753</v>
      </c>
      <c r="D2862" s="194" t="s">
        <v>753</v>
      </c>
      <c r="E2862" s="194" t="s">
        <v>745</v>
      </c>
      <c r="F2862" s="195">
        <v>-2207.2500000000005</v>
      </c>
      <c r="G2862" s="194">
        <f>'Drop downs XTRA'!$F2862*2</f>
        <v>-4414.5000000000009</v>
      </c>
      <c r="H2862" s="196">
        <v>42071</v>
      </c>
    </row>
    <row r="2863" spans="1:8">
      <c r="A2863" s="82" t="s">
        <v>762</v>
      </c>
      <c r="B2863" s="197" t="s">
        <v>730</v>
      </c>
      <c r="C2863" s="197" t="s">
        <v>753</v>
      </c>
      <c r="D2863" s="197" t="s">
        <v>753</v>
      </c>
      <c r="E2863" s="197" t="s">
        <v>745</v>
      </c>
      <c r="F2863" s="199">
        <v>-1204</v>
      </c>
      <c r="G2863" s="197">
        <f>'Drop downs XTRA'!$F2863*2</f>
        <v>-2408</v>
      </c>
      <c r="H2863" s="200">
        <v>42502</v>
      </c>
    </row>
    <row r="2864" spans="1:8">
      <c r="A2864" s="83" t="s">
        <v>763</v>
      </c>
      <c r="B2864" s="194" t="s">
        <v>730</v>
      </c>
      <c r="C2864" s="194" t="s">
        <v>753</v>
      </c>
      <c r="D2864" s="194" t="s">
        <v>753</v>
      </c>
      <c r="E2864" s="194" t="s">
        <v>745</v>
      </c>
      <c r="F2864" s="195">
        <v>-3024</v>
      </c>
      <c r="G2864" s="194">
        <f>'Drop downs XTRA'!$F2864*2</f>
        <v>-6048</v>
      </c>
      <c r="H2864" s="196">
        <v>42460</v>
      </c>
    </row>
    <row r="2865" spans="1:8">
      <c r="A2865" s="82" t="s">
        <v>764</v>
      </c>
      <c r="B2865" s="197" t="s">
        <v>730</v>
      </c>
      <c r="C2865" s="197" t="s">
        <v>753</v>
      </c>
      <c r="D2865" s="197" t="s">
        <v>753</v>
      </c>
      <c r="E2865" s="197" t="s">
        <v>745</v>
      </c>
      <c r="F2865" s="199">
        <v>-2023.2719999999999</v>
      </c>
      <c r="G2865" s="197">
        <f>'Drop downs XTRA'!$F2865*2</f>
        <v>-4046.5439999999999</v>
      </c>
      <c r="H2865" s="200">
        <v>42575</v>
      </c>
    </row>
    <row r="2866" spans="1:8">
      <c r="A2866" s="83" t="s">
        <v>533</v>
      </c>
      <c r="B2866" s="194" t="s">
        <v>730</v>
      </c>
      <c r="C2866" s="194" t="s">
        <v>753</v>
      </c>
      <c r="D2866" s="194" t="s">
        <v>753</v>
      </c>
      <c r="E2866" s="194" t="s">
        <v>745</v>
      </c>
      <c r="F2866" s="195">
        <v>-3726</v>
      </c>
      <c r="G2866" s="194">
        <f>'Drop downs XTRA'!$F2866*2</f>
        <v>-7452</v>
      </c>
      <c r="H2866" s="196">
        <v>42984</v>
      </c>
    </row>
    <row r="2867" spans="1:8">
      <c r="A2867" s="82" t="s">
        <v>760</v>
      </c>
      <c r="B2867" s="197" t="s">
        <v>738</v>
      </c>
      <c r="C2867" s="197" t="s">
        <v>753</v>
      </c>
      <c r="D2867" s="197" t="s">
        <v>753</v>
      </c>
      <c r="E2867" s="197" t="s">
        <v>745</v>
      </c>
      <c r="F2867" s="199">
        <v>-11216.700000000003</v>
      </c>
      <c r="G2867" s="197">
        <f>'Drop downs XTRA'!$F2867*2</f>
        <v>-22433.400000000005</v>
      </c>
      <c r="H2867" s="200">
        <v>42568</v>
      </c>
    </row>
    <row r="2868" spans="1:8">
      <c r="A2868" s="83" t="s">
        <v>39</v>
      </c>
      <c r="B2868" s="194" t="s">
        <v>738</v>
      </c>
      <c r="C2868" s="194" t="s">
        <v>753</v>
      </c>
      <c r="D2868" s="194" t="s">
        <v>753</v>
      </c>
      <c r="E2868" s="194" t="s">
        <v>745</v>
      </c>
      <c r="F2868" s="195">
        <v>-5225.8500000000013</v>
      </c>
      <c r="G2868" s="194">
        <f>'Drop downs XTRA'!$F2868*2</f>
        <v>-10451.700000000003</v>
      </c>
      <c r="H2868" s="196">
        <v>42535</v>
      </c>
    </row>
    <row r="2869" spans="1:8">
      <c r="A2869" s="82" t="s">
        <v>761</v>
      </c>
      <c r="B2869" s="197" t="s">
        <v>738</v>
      </c>
      <c r="C2869" s="197" t="s">
        <v>753</v>
      </c>
      <c r="D2869" s="197" t="s">
        <v>753</v>
      </c>
      <c r="E2869" s="197" t="s">
        <v>745</v>
      </c>
      <c r="F2869" s="199">
        <v>-1416</v>
      </c>
      <c r="G2869" s="197">
        <f>'Drop downs XTRA'!$F2869*2</f>
        <v>-2832</v>
      </c>
      <c r="H2869" s="200">
        <v>42998</v>
      </c>
    </row>
    <row r="2870" spans="1:8">
      <c r="A2870" s="83" t="s">
        <v>309</v>
      </c>
      <c r="B2870" s="194" t="s">
        <v>738</v>
      </c>
      <c r="C2870" s="194" t="s">
        <v>753</v>
      </c>
      <c r="D2870" s="194" t="s">
        <v>753</v>
      </c>
      <c r="E2870" s="194" t="s">
        <v>745</v>
      </c>
      <c r="F2870" s="195">
        <v>-1889.76</v>
      </c>
      <c r="G2870" s="194">
        <f>'Drop downs XTRA'!$F2870*2</f>
        <v>-3779.52</v>
      </c>
      <c r="H2870" s="196">
        <v>42818</v>
      </c>
    </row>
    <row r="2871" spans="1:8">
      <c r="A2871" s="82" t="s">
        <v>601</v>
      </c>
      <c r="B2871" s="197" t="s">
        <v>738</v>
      </c>
      <c r="C2871" s="197" t="s">
        <v>753</v>
      </c>
      <c r="D2871" s="197" t="s">
        <v>753</v>
      </c>
      <c r="E2871" s="197" t="s">
        <v>745</v>
      </c>
      <c r="F2871" s="199">
        <v>-2069.9999999999995</v>
      </c>
      <c r="G2871" s="197">
        <f>'Drop downs XTRA'!$F2871*2</f>
        <v>-4139.9999999999991</v>
      </c>
      <c r="H2871" s="200">
        <v>42268</v>
      </c>
    </row>
    <row r="2872" spans="1:8">
      <c r="A2872" s="83" t="s">
        <v>762</v>
      </c>
      <c r="B2872" s="194" t="s">
        <v>738</v>
      </c>
      <c r="C2872" s="194" t="s">
        <v>753</v>
      </c>
      <c r="D2872" s="194" t="s">
        <v>753</v>
      </c>
      <c r="E2872" s="194" t="s">
        <v>745</v>
      </c>
      <c r="F2872" s="195">
        <v>-1204</v>
      </c>
      <c r="G2872" s="194">
        <f>'Drop downs XTRA'!$F2872*2</f>
        <v>-2408</v>
      </c>
      <c r="H2872" s="196">
        <v>42493</v>
      </c>
    </row>
    <row r="2873" spans="1:8">
      <c r="A2873" s="82" t="s">
        <v>763</v>
      </c>
      <c r="B2873" s="197" t="s">
        <v>738</v>
      </c>
      <c r="C2873" s="197" t="s">
        <v>753</v>
      </c>
      <c r="D2873" s="197" t="s">
        <v>753</v>
      </c>
      <c r="E2873" s="197" t="s">
        <v>745</v>
      </c>
      <c r="F2873" s="199">
        <v>-2431.7999999999997</v>
      </c>
      <c r="G2873" s="197">
        <f>'Drop downs XTRA'!$F2873*2</f>
        <v>-4863.5999999999995</v>
      </c>
      <c r="H2873" s="200">
        <v>42869</v>
      </c>
    </row>
    <row r="2874" spans="1:8">
      <c r="A2874" s="83" t="s">
        <v>764</v>
      </c>
      <c r="B2874" s="194" t="s">
        <v>738</v>
      </c>
      <c r="C2874" s="194" t="s">
        <v>753</v>
      </c>
      <c r="D2874" s="194" t="s">
        <v>753</v>
      </c>
      <c r="E2874" s="194" t="s">
        <v>745</v>
      </c>
      <c r="F2874" s="195">
        <v>-2116.9079999999999</v>
      </c>
      <c r="G2874" s="194">
        <f>'Drop downs XTRA'!$F2874*2</f>
        <v>-4233.8159999999998</v>
      </c>
      <c r="H2874" s="196">
        <v>42838</v>
      </c>
    </row>
    <row r="2875" spans="1:8">
      <c r="A2875" s="82" t="s">
        <v>533</v>
      </c>
      <c r="B2875" s="197" t="s">
        <v>738</v>
      </c>
      <c r="C2875" s="197" t="s">
        <v>753</v>
      </c>
      <c r="D2875" s="197" t="s">
        <v>753</v>
      </c>
      <c r="E2875" s="197" t="s">
        <v>745</v>
      </c>
      <c r="F2875" s="199">
        <v>-2472</v>
      </c>
      <c r="G2875" s="197">
        <f>'Drop downs XTRA'!$F2875*2</f>
        <v>-4944</v>
      </c>
      <c r="H2875" s="200">
        <v>42067</v>
      </c>
    </row>
    <row r="2876" spans="1:8">
      <c r="A2876" s="83" t="s">
        <v>760</v>
      </c>
      <c r="B2876" s="194" t="s">
        <v>748</v>
      </c>
      <c r="C2876" s="194" t="s">
        <v>753</v>
      </c>
      <c r="D2876" s="194" t="s">
        <v>753</v>
      </c>
      <c r="E2876" s="194" t="s">
        <v>745</v>
      </c>
      <c r="F2876" s="195">
        <v>-10115.600000000002</v>
      </c>
      <c r="G2876" s="194">
        <f>'Drop downs XTRA'!$F2876*2</f>
        <v>-20231.200000000004</v>
      </c>
      <c r="H2876" s="196">
        <v>42343</v>
      </c>
    </row>
    <row r="2877" spans="1:8">
      <c r="A2877" s="82" t="s">
        <v>39</v>
      </c>
      <c r="B2877" s="197" t="s">
        <v>748</v>
      </c>
      <c r="C2877" s="197" t="s">
        <v>753</v>
      </c>
      <c r="D2877" s="197" t="s">
        <v>753</v>
      </c>
      <c r="E2877" s="197" t="s">
        <v>745</v>
      </c>
      <c r="F2877" s="199">
        <v>-4645.2000000000007</v>
      </c>
      <c r="G2877" s="197">
        <f>'Drop downs XTRA'!$F2877*2</f>
        <v>-9290.4000000000015</v>
      </c>
      <c r="H2877" s="200">
        <v>42867</v>
      </c>
    </row>
    <row r="2878" spans="1:8">
      <c r="A2878" s="83" t="s">
        <v>761</v>
      </c>
      <c r="B2878" s="194" t="s">
        <v>748</v>
      </c>
      <c r="C2878" s="194" t="s">
        <v>753</v>
      </c>
      <c r="D2878" s="194" t="s">
        <v>753</v>
      </c>
      <c r="E2878" s="194" t="s">
        <v>745</v>
      </c>
      <c r="F2878" s="195">
        <v>-1416</v>
      </c>
      <c r="G2878" s="194">
        <f>'Drop downs XTRA'!$F2878*2</f>
        <v>-2832</v>
      </c>
      <c r="H2878" s="196">
        <v>42423</v>
      </c>
    </row>
    <row r="2879" spans="1:8">
      <c r="A2879" s="82" t="s">
        <v>309</v>
      </c>
      <c r="B2879" s="197" t="s">
        <v>748</v>
      </c>
      <c r="C2879" s="197" t="s">
        <v>753</v>
      </c>
      <c r="D2879" s="197" t="s">
        <v>753</v>
      </c>
      <c r="E2879" s="197" t="s">
        <v>745</v>
      </c>
      <c r="F2879" s="199">
        <v>-1692.6</v>
      </c>
      <c r="G2879" s="197">
        <f>'Drop downs XTRA'!$F2879*2</f>
        <v>-3385.2</v>
      </c>
      <c r="H2879" s="200">
        <v>42260</v>
      </c>
    </row>
    <row r="2880" spans="1:8">
      <c r="A2880" s="83" t="s">
        <v>601</v>
      </c>
      <c r="B2880" s="194" t="s">
        <v>748</v>
      </c>
      <c r="C2880" s="194" t="s">
        <v>753</v>
      </c>
      <c r="D2880" s="194" t="s">
        <v>753</v>
      </c>
      <c r="E2880" s="194" t="s">
        <v>745</v>
      </c>
      <c r="F2880" s="195">
        <v>-1812.375</v>
      </c>
      <c r="G2880" s="194">
        <f>'Drop downs XTRA'!$F2880*2</f>
        <v>-3624.75</v>
      </c>
      <c r="H2880" s="196">
        <v>42539</v>
      </c>
    </row>
    <row r="2881" spans="1:8">
      <c r="A2881" s="82" t="s">
        <v>762</v>
      </c>
      <c r="B2881" s="197" t="s">
        <v>748</v>
      </c>
      <c r="C2881" s="197" t="s">
        <v>753</v>
      </c>
      <c r="D2881" s="197" t="s">
        <v>753</v>
      </c>
      <c r="E2881" s="197" t="s">
        <v>745</v>
      </c>
      <c r="F2881" s="199">
        <v>-1344</v>
      </c>
      <c r="G2881" s="197">
        <f>'Drop downs XTRA'!$F2881*2</f>
        <v>-2688</v>
      </c>
      <c r="H2881" s="200">
        <v>42454</v>
      </c>
    </row>
    <row r="2882" spans="1:8">
      <c r="A2882" s="83" t="s">
        <v>763</v>
      </c>
      <c r="B2882" s="194" t="s">
        <v>748</v>
      </c>
      <c r="C2882" s="194" t="s">
        <v>753</v>
      </c>
      <c r="D2882" s="194" t="s">
        <v>753</v>
      </c>
      <c r="E2882" s="194" t="s">
        <v>745</v>
      </c>
      <c r="F2882" s="195">
        <v>-2966.4</v>
      </c>
      <c r="G2882" s="194">
        <f>'Drop downs XTRA'!$F2882*2</f>
        <v>-5932.8</v>
      </c>
      <c r="H2882" s="196">
        <v>42566</v>
      </c>
    </row>
    <row r="2883" spans="1:8">
      <c r="A2883" s="82" t="s">
        <v>764</v>
      </c>
      <c r="B2883" s="197" t="s">
        <v>748</v>
      </c>
      <c r="C2883" s="197" t="s">
        <v>753</v>
      </c>
      <c r="D2883" s="197" t="s">
        <v>753</v>
      </c>
      <c r="E2883" s="197" t="s">
        <v>745</v>
      </c>
      <c r="F2883" s="199">
        <v>-1826.2080000000003</v>
      </c>
      <c r="G2883" s="197">
        <f>'Drop downs XTRA'!$F2883*2</f>
        <v>-3652.4160000000006</v>
      </c>
      <c r="H2883" s="200">
        <v>42564</v>
      </c>
    </row>
    <row r="2884" spans="1:8">
      <c r="A2884" s="83" t="s">
        <v>533</v>
      </c>
      <c r="B2884" s="194" t="s">
        <v>748</v>
      </c>
      <c r="C2884" s="194" t="s">
        <v>753</v>
      </c>
      <c r="D2884" s="194" t="s">
        <v>753</v>
      </c>
      <c r="E2884" s="194" t="s">
        <v>745</v>
      </c>
      <c r="F2884" s="195">
        <v>-3780</v>
      </c>
      <c r="G2884" s="194">
        <f>'Drop downs XTRA'!$F2884*2</f>
        <v>-7560</v>
      </c>
      <c r="H2884" s="196">
        <v>42464</v>
      </c>
    </row>
    <row r="2885" spans="1:8">
      <c r="A2885" s="82" t="s">
        <v>760</v>
      </c>
      <c r="B2885" s="197" t="s">
        <v>744</v>
      </c>
      <c r="C2885" s="197" t="s">
        <v>753</v>
      </c>
      <c r="D2885" s="197" t="s">
        <v>753</v>
      </c>
      <c r="E2885" s="197" t="s">
        <v>745</v>
      </c>
      <c r="F2885" s="199">
        <v>-8766.4500000000007</v>
      </c>
      <c r="G2885" s="197">
        <f>'Drop downs XTRA'!$F2885*2</f>
        <v>-17532.900000000001</v>
      </c>
      <c r="H2885" s="200">
        <v>42944</v>
      </c>
    </row>
    <row r="2886" spans="1:8">
      <c r="A2886" s="83" t="s">
        <v>39</v>
      </c>
      <c r="B2886" s="194" t="s">
        <v>744</v>
      </c>
      <c r="C2886" s="194" t="s">
        <v>753</v>
      </c>
      <c r="D2886" s="194" t="s">
        <v>753</v>
      </c>
      <c r="E2886" s="194" t="s">
        <v>745</v>
      </c>
      <c r="F2886" s="195">
        <v>-3483.9000000000005</v>
      </c>
      <c r="G2886" s="194">
        <f>'Drop downs XTRA'!$F2886*2</f>
        <v>-6967.8000000000011</v>
      </c>
      <c r="H2886" s="196">
        <v>42574</v>
      </c>
    </row>
    <row r="2887" spans="1:8">
      <c r="A2887" s="82" t="s">
        <v>761</v>
      </c>
      <c r="B2887" s="197" t="s">
        <v>744</v>
      </c>
      <c r="C2887" s="197" t="s">
        <v>753</v>
      </c>
      <c r="D2887" s="197" t="s">
        <v>753</v>
      </c>
      <c r="E2887" s="197" t="s">
        <v>745</v>
      </c>
      <c r="F2887" s="199">
        <v>-1239</v>
      </c>
      <c r="G2887" s="197">
        <f>'Drop downs XTRA'!$F2887*2</f>
        <v>-2478</v>
      </c>
      <c r="H2887" s="200">
        <v>42993</v>
      </c>
    </row>
    <row r="2888" spans="1:8">
      <c r="A2888" s="83" t="s">
        <v>309</v>
      </c>
      <c r="B2888" s="194" t="s">
        <v>744</v>
      </c>
      <c r="C2888" s="194" t="s">
        <v>753</v>
      </c>
      <c r="D2888" s="194" t="s">
        <v>753</v>
      </c>
      <c r="E2888" s="194" t="s">
        <v>745</v>
      </c>
      <c r="F2888" s="195">
        <v>-1934.4</v>
      </c>
      <c r="G2888" s="194">
        <f>'Drop downs XTRA'!$F2888*2</f>
        <v>-3868.8</v>
      </c>
      <c r="H2888" s="196">
        <v>42158</v>
      </c>
    </row>
    <row r="2889" spans="1:8">
      <c r="A2889" s="82" t="s">
        <v>601</v>
      </c>
      <c r="B2889" s="197" t="s">
        <v>744</v>
      </c>
      <c r="C2889" s="197" t="s">
        <v>753</v>
      </c>
      <c r="D2889" s="197" t="s">
        <v>753</v>
      </c>
      <c r="E2889" s="197" t="s">
        <v>745</v>
      </c>
      <c r="F2889" s="199">
        <v>-1989</v>
      </c>
      <c r="G2889" s="197">
        <f>'Drop downs XTRA'!$F2889*2</f>
        <v>-3978</v>
      </c>
      <c r="H2889" s="200">
        <v>42415</v>
      </c>
    </row>
    <row r="2890" spans="1:8">
      <c r="A2890" s="83" t="s">
        <v>762</v>
      </c>
      <c r="B2890" s="194" t="s">
        <v>744</v>
      </c>
      <c r="C2890" s="194" t="s">
        <v>753</v>
      </c>
      <c r="D2890" s="194" t="s">
        <v>753</v>
      </c>
      <c r="E2890" s="194" t="s">
        <v>745</v>
      </c>
      <c r="F2890" s="195">
        <v>-1856</v>
      </c>
      <c r="G2890" s="194">
        <f>'Drop downs XTRA'!$F2890*2</f>
        <v>-3712</v>
      </c>
      <c r="H2890" s="196">
        <v>42684</v>
      </c>
    </row>
    <row r="2891" spans="1:8">
      <c r="A2891" s="82" t="s">
        <v>763</v>
      </c>
      <c r="B2891" s="197" t="s">
        <v>744</v>
      </c>
      <c r="C2891" s="197" t="s">
        <v>753</v>
      </c>
      <c r="D2891" s="197" t="s">
        <v>753</v>
      </c>
      <c r="E2891" s="197" t="s">
        <v>745</v>
      </c>
      <c r="F2891" s="199">
        <v>-2633.3999999999996</v>
      </c>
      <c r="G2891" s="197">
        <f>'Drop downs XTRA'!$F2891*2</f>
        <v>-5266.7999999999993</v>
      </c>
      <c r="H2891" s="200">
        <v>42016</v>
      </c>
    </row>
    <row r="2892" spans="1:8">
      <c r="A2892" s="83" t="s">
        <v>764</v>
      </c>
      <c r="B2892" s="194" t="s">
        <v>744</v>
      </c>
      <c r="C2892" s="194" t="s">
        <v>753</v>
      </c>
      <c r="D2892" s="194" t="s">
        <v>753</v>
      </c>
      <c r="E2892" s="194" t="s">
        <v>745</v>
      </c>
      <c r="F2892" s="195">
        <v>-1597.932</v>
      </c>
      <c r="G2892" s="194">
        <f>'Drop downs XTRA'!$F2892*2</f>
        <v>-3195.864</v>
      </c>
      <c r="H2892" s="196">
        <v>42264</v>
      </c>
    </row>
    <row r="2893" spans="1:8">
      <c r="A2893" s="82" t="s">
        <v>533</v>
      </c>
      <c r="B2893" s="197" t="s">
        <v>744</v>
      </c>
      <c r="C2893" s="197" t="s">
        <v>753</v>
      </c>
      <c r="D2893" s="197" t="s">
        <v>753</v>
      </c>
      <c r="E2893" s="197" t="s">
        <v>745</v>
      </c>
      <c r="F2893" s="199">
        <v>-2484</v>
      </c>
      <c r="G2893" s="197">
        <f>'Drop downs XTRA'!$F2893*2</f>
        <v>-4968</v>
      </c>
      <c r="H2893" s="200">
        <v>42650</v>
      </c>
    </row>
    <row r="2894" spans="1:8">
      <c r="A2894" s="83" t="s">
        <v>729</v>
      </c>
      <c r="B2894" s="194" t="s">
        <v>730</v>
      </c>
      <c r="C2894" s="194" t="s">
        <v>731</v>
      </c>
      <c r="D2894" s="194" t="s">
        <v>732</v>
      </c>
      <c r="E2894" s="194" t="s">
        <v>28</v>
      </c>
      <c r="F2894" s="195">
        <v>25597.635524999994</v>
      </c>
      <c r="G2894" s="194">
        <f>'Drop downs XTRA'!$F2894*2</f>
        <v>51195.271049999988</v>
      </c>
      <c r="H2894" s="196">
        <v>42533</v>
      </c>
    </row>
    <row r="2895" spans="1:8">
      <c r="A2895" s="82" t="s">
        <v>735</v>
      </c>
      <c r="B2895" s="197" t="s">
        <v>730</v>
      </c>
      <c r="C2895" s="197" t="s">
        <v>504</v>
      </c>
      <c r="D2895" s="197" t="s">
        <v>754</v>
      </c>
      <c r="E2895" s="197" t="s">
        <v>28</v>
      </c>
      <c r="F2895" s="199">
        <v>4098.7043279999998</v>
      </c>
      <c r="G2895" s="197">
        <f>'Drop downs XTRA'!$F2895*2</f>
        <v>8197.4086559999996</v>
      </c>
      <c r="H2895" s="200">
        <v>42538</v>
      </c>
    </row>
    <row r="2896" spans="1:8">
      <c r="A2896" s="83" t="s">
        <v>741</v>
      </c>
      <c r="B2896" s="194" t="s">
        <v>730</v>
      </c>
      <c r="C2896" s="194" t="s">
        <v>504</v>
      </c>
      <c r="D2896" s="194" t="s">
        <v>754</v>
      </c>
      <c r="E2896" s="194" t="s">
        <v>28</v>
      </c>
      <c r="F2896" s="195">
        <v>8945.8774271999991</v>
      </c>
      <c r="G2896" s="194">
        <f>'Drop downs XTRA'!$F2896*2</f>
        <v>17891.754854399998</v>
      </c>
      <c r="H2896" s="196">
        <v>42593</v>
      </c>
    </row>
    <row r="2897" spans="1:8">
      <c r="A2897" s="82" t="s">
        <v>746</v>
      </c>
      <c r="B2897" s="197" t="s">
        <v>730</v>
      </c>
      <c r="C2897" s="197" t="s">
        <v>734</v>
      </c>
      <c r="D2897" s="197" t="s">
        <v>492</v>
      </c>
      <c r="E2897" s="197" t="s">
        <v>28</v>
      </c>
      <c r="F2897" s="199">
        <v>16085.234221056002</v>
      </c>
      <c r="G2897" s="197">
        <f>'Drop downs XTRA'!$F2897*2</f>
        <v>32170.468442112004</v>
      </c>
      <c r="H2897" s="200">
        <v>42514</v>
      </c>
    </row>
    <row r="2898" spans="1:8">
      <c r="A2898" s="83" t="s">
        <v>729</v>
      </c>
      <c r="B2898" s="194" t="s">
        <v>738</v>
      </c>
      <c r="C2898" s="194" t="s">
        <v>731</v>
      </c>
      <c r="D2898" s="194" t="s">
        <v>754</v>
      </c>
      <c r="E2898" s="194" t="s">
        <v>28</v>
      </c>
      <c r="F2898" s="195">
        <v>21627.390014999994</v>
      </c>
      <c r="G2898" s="194">
        <f>'Drop downs XTRA'!$F2898*2</f>
        <v>43254.780029999987</v>
      </c>
      <c r="H2898" s="196">
        <v>42509</v>
      </c>
    </row>
    <row r="2899" spans="1:8">
      <c r="A2899" s="82" t="s">
        <v>735</v>
      </c>
      <c r="B2899" s="197" t="s">
        <v>738</v>
      </c>
      <c r="C2899" s="197" t="s">
        <v>731</v>
      </c>
      <c r="D2899" s="197" t="s">
        <v>732</v>
      </c>
      <c r="E2899" s="197" t="s">
        <v>28</v>
      </c>
      <c r="F2899" s="199">
        <v>5809.1091029999989</v>
      </c>
      <c r="G2899" s="197">
        <f>'Drop downs XTRA'!$F2899*2</f>
        <v>11618.218205999998</v>
      </c>
      <c r="H2899" s="200">
        <v>42041</v>
      </c>
    </row>
    <row r="2900" spans="1:8">
      <c r="A2900" s="83" t="s">
        <v>741</v>
      </c>
      <c r="B2900" s="194" t="s">
        <v>738</v>
      </c>
      <c r="C2900" s="194" t="s">
        <v>734</v>
      </c>
      <c r="D2900" s="194" t="s">
        <v>491</v>
      </c>
      <c r="E2900" s="194" t="s">
        <v>28</v>
      </c>
      <c r="F2900" s="195">
        <v>13478.363712</v>
      </c>
      <c r="G2900" s="194">
        <f>'Drop downs XTRA'!$F2900*2</f>
        <v>26956.727424000001</v>
      </c>
      <c r="H2900" s="196">
        <v>42355</v>
      </c>
    </row>
    <row r="2901" spans="1:8">
      <c r="A2901" s="82" t="s">
        <v>746</v>
      </c>
      <c r="B2901" s="197" t="s">
        <v>738</v>
      </c>
      <c r="C2901" s="197" t="s">
        <v>734</v>
      </c>
      <c r="D2901" s="197" t="s">
        <v>751</v>
      </c>
      <c r="E2901" s="197" t="s">
        <v>28</v>
      </c>
      <c r="F2901" s="199">
        <v>16410.43009536</v>
      </c>
      <c r="G2901" s="197">
        <f>'Drop downs XTRA'!$F2901*2</f>
        <v>32820.860190719999</v>
      </c>
      <c r="H2901" s="200">
        <v>42380</v>
      </c>
    </row>
    <row r="2902" spans="1:8">
      <c r="A2902" s="83" t="s">
        <v>729</v>
      </c>
      <c r="B2902" s="194" t="s">
        <v>744</v>
      </c>
      <c r="C2902" s="194" t="s">
        <v>504</v>
      </c>
      <c r="D2902" s="194" t="s">
        <v>732</v>
      </c>
      <c r="E2902" s="194" t="s">
        <v>28</v>
      </c>
      <c r="F2902" s="195">
        <v>20611.342359999995</v>
      </c>
      <c r="G2902" s="194">
        <f>'Drop downs XTRA'!$F2902*2</f>
        <v>41222.68471999999</v>
      </c>
      <c r="H2902" s="196">
        <v>42363</v>
      </c>
    </row>
    <row r="2903" spans="1:8">
      <c r="A2903" s="82" t="s">
        <v>735</v>
      </c>
      <c r="B2903" s="197" t="s">
        <v>744</v>
      </c>
      <c r="C2903" s="197" t="s">
        <v>504</v>
      </c>
      <c r="D2903" s="197" t="s">
        <v>751</v>
      </c>
      <c r="E2903" s="197" t="s">
        <v>28</v>
      </c>
      <c r="F2903" s="199">
        <v>8983.1639547000013</v>
      </c>
      <c r="G2903" s="197">
        <f>'Drop downs XTRA'!$F2903*2</f>
        <v>17966.327909400003</v>
      </c>
      <c r="H2903" s="200">
        <v>42226</v>
      </c>
    </row>
    <row r="2904" spans="1:8">
      <c r="A2904" s="83" t="s">
        <v>741</v>
      </c>
      <c r="B2904" s="194" t="s">
        <v>744</v>
      </c>
      <c r="C2904" s="194" t="s">
        <v>734</v>
      </c>
      <c r="D2904" s="194" t="s">
        <v>491</v>
      </c>
      <c r="E2904" s="194" t="s">
        <v>28</v>
      </c>
      <c r="F2904" s="195">
        <v>8922.608704799999</v>
      </c>
      <c r="G2904" s="194">
        <f>'Drop downs XTRA'!$F2904*2</f>
        <v>17845.217409599998</v>
      </c>
      <c r="H2904" s="196">
        <v>42676</v>
      </c>
    </row>
    <row r="2905" spans="1:8">
      <c r="A2905" s="82" t="s">
        <v>746</v>
      </c>
      <c r="B2905" s="197" t="s">
        <v>744</v>
      </c>
      <c r="C2905" s="197" t="s">
        <v>743</v>
      </c>
      <c r="D2905" s="197" t="s">
        <v>752</v>
      </c>
      <c r="E2905" s="197" t="s">
        <v>28</v>
      </c>
      <c r="F2905" s="199">
        <v>18998.088302592008</v>
      </c>
      <c r="G2905" s="197">
        <f>'Drop downs XTRA'!$F2905*2</f>
        <v>37996.176605184017</v>
      </c>
      <c r="H2905" s="200">
        <v>42726</v>
      </c>
    </row>
    <row r="2906" spans="1:8">
      <c r="A2906" s="83" t="s">
        <v>729</v>
      </c>
      <c r="B2906" s="194" t="s">
        <v>748</v>
      </c>
      <c r="C2906" s="194" t="s">
        <v>502</v>
      </c>
      <c r="D2906" s="194" t="s">
        <v>754</v>
      </c>
      <c r="E2906" s="194" t="s">
        <v>28</v>
      </c>
      <c r="F2906" s="195">
        <v>15683.630654999994</v>
      </c>
      <c r="G2906" s="194">
        <f>'Drop downs XTRA'!$F2906*2</f>
        <v>31367.261309999987</v>
      </c>
      <c r="H2906" s="196">
        <v>42808</v>
      </c>
    </row>
    <row r="2907" spans="1:8">
      <c r="A2907" s="82" t="s">
        <v>735</v>
      </c>
      <c r="B2907" s="197" t="s">
        <v>748</v>
      </c>
      <c r="C2907" s="197" t="s">
        <v>734</v>
      </c>
      <c r="D2907" s="197" t="s">
        <v>752</v>
      </c>
      <c r="E2907" s="197" t="s">
        <v>28</v>
      </c>
      <c r="F2907" s="199">
        <v>8861.2205526000016</v>
      </c>
      <c r="G2907" s="197">
        <f>'Drop downs XTRA'!$F2907*2</f>
        <v>17722.441105200003</v>
      </c>
      <c r="H2907" s="200">
        <v>42338</v>
      </c>
    </row>
    <row r="2908" spans="1:8">
      <c r="A2908" s="83" t="s">
        <v>741</v>
      </c>
      <c r="B2908" s="194" t="s">
        <v>748</v>
      </c>
      <c r="C2908" s="194" t="s">
        <v>731</v>
      </c>
      <c r="D2908" s="194" t="s">
        <v>752</v>
      </c>
      <c r="E2908" s="194" t="s">
        <v>28</v>
      </c>
      <c r="F2908" s="195">
        <v>10484.953113599999</v>
      </c>
      <c r="G2908" s="194">
        <f>'Drop downs XTRA'!$F2908*2</f>
        <v>20969.906227199997</v>
      </c>
      <c r="H2908" s="196">
        <v>42390</v>
      </c>
    </row>
    <row r="2909" spans="1:8">
      <c r="A2909" s="82" t="s">
        <v>746</v>
      </c>
      <c r="B2909" s="197" t="s">
        <v>748</v>
      </c>
      <c r="C2909" s="197" t="s">
        <v>743</v>
      </c>
      <c r="D2909" s="197" t="s">
        <v>752</v>
      </c>
      <c r="E2909" s="197" t="s">
        <v>28</v>
      </c>
      <c r="F2909" s="199">
        <v>18728.611872768004</v>
      </c>
      <c r="G2909" s="197">
        <f>'Drop downs XTRA'!$F2909*2</f>
        <v>37457.223745536008</v>
      </c>
      <c r="H2909" s="200">
        <v>42365</v>
      </c>
    </row>
    <row r="2910" spans="1:8">
      <c r="A2910" s="83" t="s">
        <v>729</v>
      </c>
      <c r="B2910" s="194" t="s">
        <v>738</v>
      </c>
      <c r="C2910" s="194" t="s">
        <v>750</v>
      </c>
      <c r="D2910" s="194" t="s">
        <v>752</v>
      </c>
      <c r="E2910" s="194" t="s">
        <v>28</v>
      </c>
      <c r="F2910" s="195">
        <v>32284.364804999997</v>
      </c>
      <c r="G2910" s="194">
        <f>'Drop downs XTRA'!$F2910*2</f>
        <v>64568.729609999995</v>
      </c>
      <c r="H2910" s="196">
        <v>42236</v>
      </c>
    </row>
    <row r="2911" spans="1:8">
      <c r="A2911" s="82" t="s">
        <v>735</v>
      </c>
      <c r="B2911" s="197" t="s">
        <v>738</v>
      </c>
      <c r="C2911" s="197" t="s">
        <v>504</v>
      </c>
      <c r="D2911" s="197" t="s">
        <v>752</v>
      </c>
      <c r="E2911" s="197" t="s">
        <v>28</v>
      </c>
      <c r="F2911" s="199">
        <v>6232.6627739999976</v>
      </c>
      <c r="G2911" s="197">
        <f>'Drop downs XTRA'!$F2911*2</f>
        <v>12465.325547999995</v>
      </c>
      <c r="H2911" s="200">
        <v>42525</v>
      </c>
    </row>
    <row r="2912" spans="1:8">
      <c r="A2912" s="83" t="s">
        <v>741</v>
      </c>
      <c r="B2912" s="194" t="s">
        <v>738</v>
      </c>
      <c r="C2912" s="194" t="s">
        <v>743</v>
      </c>
      <c r="D2912" s="194" t="s">
        <v>751</v>
      </c>
      <c r="E2912" s="194" t="s">
        <v>28</v>
      </c>
      <c r="F2912" s="195">
        <v>11762.9356032</v>
      </c>
      <c r="G2912" s="194">
        <f>'Drop downs XTRA'!$F2912*2</f>
        <v>23525.871206399999</v>
      </c>
      <c r="H2912" s="196">
        <v>42729</v>
      </c>
    </row>
    <row r="2913" spans="1:8">
      <c r="A2913" s="82" t="s">
        <v>746</v>
      </c>
      <c r="B2913" s="197" t="s">
        <v>738</v>
      </c>
      <c r="C2913" s="197" t="s">
        <v>743</v>
      </c>
      <c r="D2913" s="197" t="s">
        <v>732</v>
      </c>
      <c r="E2913" s="197" t="s">
        <v>28</v>
      </c>
      <c r="F2913" s="199">
        <v>13484.038127616004</v>
      </c>
      <c r="G2913" s="197">
        <f>'Drop downs XTRA'!$F2913*2</f>
        <v>26968.076255232008</v>
      </c>
      <c r="H2913" s="200">
        <v>42634</v>
      </c>
    </row>
    <row r="2914" spans="1:8">
      <c r="A2914" s="83" t="s">
        <v>756</v>
      </c>
      <c r="B2914" s="194" t="s">
        <v>730</v>
      </c>
      <c r="C2914" s="194" t="s">
        <v>504</v>
      </c>
      <c r="D2914" s="194" t="s">
        <v>491</v>
      </c>
      <c r="E2914" s="194" t="s">
        <v>740</v>
      </c>
      <c r="F2914" s="195">
        <v>-11567.067057000002</v>
      </c>
      <c r="G2914" s="194">
        <f>'Drop downs XTRA'!$F2914*2</f>
        <v>-23134.134114000004</v>
      </c>
      <c r="H2914" s="196">
        <v>42964</v>
      </c>
    </row>
    <row r="2915" spans="1:8">
      <c r="A2915" s="82" t="s">
        <v>757</v>
      </c>
      <c r="B2915" s="197" t="s">
        <v>730</v>
      </c>
      <c r="C2915" s="197" t="s">
        <v>734</v>
      </c>
      <c r="D2915" s="197" t="s">
        <v>491</v>
      </c>
      <c r="E2915" s="197" t="s">
        <v>740</v>
      </c>
      <c r="F2915" s="199">
        <v>-3056.1109312499998</v>
      </c>
      <c r="G2915" s="197">
        <f>'Drop downs XTRA'!$F2915*2</f>
        <v>-6112.2218624999996</v>
      </c>
      <c r="H2915" s="200">
        <v>42703</v>
      </c>
    </row>
    <row r="2916" spans="1:8">
      <c r="A2916" s="83" t="s">
        <v>758</v>
      </c>
      <c r="B2916" s="194" t="s">
        <v>730</v>
      </c>
      <c r="C2916" s="194" t="s">
        <v>750</v>
      </c>
      <c r="D2916" s="194" t="s">
        <v>491</v>
      </c>
      <c r="E2916" s="194" t="s">
        <v>740</v>
      </c>
      <c r="F2916" s="195">
        <v>-3879.9256320000004</v>
      </c>
      <c r="G2916" s="194">
        <f>'Drop downs XTRA'!$F2916*2</f>
        <v>-7759.8512640000008</v>
      </c>
      <c r="H2916" s="196">
        <v>42199</v>
      </c>
    </row>
    <row r="2917" spans="1:8">
      <c r="A2917" s="82" t="s">
        <v>759</v>
      </c>
      <c r="B2917" s="197" t="s">
        <v>730</v>
      </c>
      <c r="C2917" s="197" t="s">
        <v>743</v>
      </c>
      <c r="D2917" s="197" t="s">
        <v>751</v>
      </c>
      <c r="E2917" s="197" t="s">
        <v>740</v>
      </c>
      <c r="F2917" s="199">
        <v>-3906.695331840001</v>
      </c>
      <c r="G2917" s="197">
        <f>'Drop downs XTRA'!$F2917*2</f>
        <v>-7813.390663680002</v>
      </c>
      <c r="H2917" s="200">
        <v>42266</v>
      </c>
    </row>
    <row r="2918" spans="1:8">
      <c r="A2918" s="83" t="s">
        <v>756</v>
      </c>
      <c r="B2918" s="194" t="s">
        <v>738</v>
      </c>
      <c r="C2918" s="194" t="s">
        <v>743</v>
      </c>
      <c r="D2918" s="194" t="s">
        <v>751</v>
      </c>
      <c r="E2918" s="194" t="s">
        <v>740</v>
      </c>
      <c r="F2918" s="195">
        <v>-10579.329469800001</v>
      </c>
      <c r="G2918" s="194">
        <f>'Drop downs XTRA'!$F2918*2</f>
        <v>-21158.658939600002</v>
      </c>
      <c r="H2918" s="196">
        <v>42607</v>
      </c>
    </row>
    <row r="2919" spans="1:8">
      <c r="A2919" s="82" t="s">
        <v>757</v>
      </c>
      <c r="B2919" s="197" t="s">
        <v>738</v>
      </c>
      <c r="C2919" s="197" t="s">
        <v>750</v>
      </c>
      <c r="D2919" s="197" t="s">
        <v>732</v>
      </c>
      <c r="E2919" s="197" t="s">
        <v>740</v>
      </c>
      <c r="F2919" s="199">
        <v>-3613.8626999999997</v>
      </c>
      <c r="G2919" s="197">
        <f>'Drop downs XTRA'!$F2919*2</f>
        <v>-7227.7253999999994</v>
      </c>
      <c r="H2919" s="200">
        <v>42739</v>
      </c>
    </row>
    <row r="2920" spans="1:8">
      <c r="A2920" s="83" t="s">
        <v>758</v>
      </c>
      <c r="B2920" s="194" t="s">
        <v>738</v>
      </c>
      <c r="C2920" s="194" t="s">
        <v>731</v>
      </c>
      <c r="D2920" s="194" t="s">
        <v>492</v>
      </c>
      <c r="E2920" s="194" t="s">
        <v>740</v>
      </c>
      <c r="F2920" s="195">
        <v>-5873.2819200000013</v>
      </c>
      <c r="G2920" s="194">
        <f>'Drop downs XTRA'!$F2920*2</f>
        <v>-11746.563840000003</v>
      </c>
      <c r="H2920" s="196">
        <v>42097</v>
      </c>
    </row>
    <row r="2921" spans="1:8">
      <c r="A2921" s="82" t="s">
        <v>759</v>
      </c>
      <c r="B2921" s="197" t="s">
        <v>738</v>
      </c>
      <c r="C2921" s="197" t="s">
        <v>743</v>
      </c>
      <c r="D2921" s="197" t="s">
        <v>751</v>
      </c>
      <c r="E2921" s="197" t="s">
        <v>740</v>
      </c>
      <c r="F2921" s="199">
        <v>-3745.5661465600006</v>
      </c>
      <c r="G2921" s="197">
        <f>'Drop downs XTRA'!$F2921*2</f>
        <v>-7491.1322931200011</v>
      </c>
      <c r="H2921" s="200">
        <v>42009</v>
      </c>
    </row>
    <row r="2922" spans="1:8">
      <c r="A2922" s="83" t="s">
        <v>756</v>
      </c>
      <c r="B2922" s="194" t="s">
        <v>748</v>
      </c>
      <c r="C2922" s="194" t="s">
        <v>743</v>
      </c>
      <c r="D2922" s="194" t="s">
        <v>754</v>
      </c>
      <c r="E2922" s="194" t="s">
        <v>740</v>
      </c>
      <c r="F2922" s="195">
        <v>-8867.8777824000026</v>
      </c>
      <c r="G2922" s="194">
        <f>'Drop downs XTRA'!$F2922*2</f>
        <v>-17735.755564800005</v>
      </c>
      <c r="H2922" s="196">
        <v>42681</v>
      </c>
    </row>
    <row r="2923" spans="1:8">
      <c r="A2923" s="82" t="s">
        <v>757</v>
      </c>
      <c r="B2923" s="197" t="s">
        <v>748</v>
      </c>
      <c r="C2923" s="197" t="s">
        <v>734</v>
      </c>
      <c r="D2923" s="197" t="s">
        <v>752</v>
      </c>
      <c r="E2923" s="197" t="s">
        <v>740</v>
      </c>
      <c r="F2923" s="199">
        <v>-3014.6252624999997</v>
      </c>
      <c r="G2923" s="197">
        <f>'Drop downs XTRA'!$F2923*2</f>
        <v>-6029.2505249999995</v>
      </c>
      <c r="H2923" s="200">
        <v>42627</v>
      </c>
    </row>
    <row r="2924" spans="1:8">
      <c r="A2924" s="83" t="s">
        <v>758</v>
      </c>
      <c r="B2924" s="194" t="s">
        <v>748</v>
      </c>
      <c r="C2924" s="194" t="s">
        <v>504</v>
      </c>
      <c r="D2924" s="194" t="s">
        <v>492</v>
      </c>
      <c r="E2924" s="194" t="s">
        <v>740</v>
      </c>
      <c r="F2924" s="195">
        <v>-4253.3563392000005</v>
      </c>
      <c r="G2924" s="194">
        <f>'Drop downs XTRA'!$F2924*2</f>
        <v>-8506.7126784000011</v>
      </c>
      <c r="H2924" s="196">
        <v>42371</v>
      </c>
    </row>
    <row r="2925" spans="1:8">
      <c r="A2925" s="82" t="s">
        <v>759</v>
      </c>
      <c r="B2925" s="197" t="s">
        <v>748</v>
      </c>
      <c r="C2925" s="197" t="s">
        <v>731</v>
      </c>
      <c r="D2925" s="197" t="s">
        <v>754</v>
      </c>
      <c r="E2925" s="197" t="s">
        <v>740</v>
      </c>
      <c r="F2925" s="199">
        <v>-2972.7955353600018</v>
      </c>
      <c r="G2925" s="197">
        <f>'Drop downs XTRA'!$F2925*2</f>
        <v>-5945.5910707200037</v>
      </c>
      <c r="H2925" s="200">
        <v>42101</v>
      </c>
    </row>
    <row r="2926" spans="1:8">
      <c r="A2926" s="83" t="s">
        <v>756</v>
      </c>
      <c r="B2926" s="194" t="s">
        <v>744</v>
      </c>
      <c r="C2926" s="194" t="s">
        <v>731</v>
      </c>
      <c r="D2926" s="194" t="s">
        <v>752</v>
      </c>
      <c r="E2926" s="194" t="s">
        <v>740</v>
      </c>
      <c r="F2926" s="195">
        <v>-9540.7976663999998</v>
      </c>
      <c r="G2926" s="194">
        <f>'Drop downs XTRA'!$F2926*2</f>
        <v>-19081.5953328</v>
      </c>
      <c r="H2926" s="196">
        <v>42387</v>
      </c>
    </row>
    <row r="2927" spans="1:8">
      <c r="A2927" s="82" t="s">
        <v>757</v>
      </c>
      <c r="B2927" s="197" t="s">
        <v>744</v>
      </c>
      <c r="C2927" s="197" t="s">
        <v>502</v>
      </c>
      <c r="D2927" s="197" t="s">
        <v>732</v>
      </c>
      <c r="E2927" s="197" t="s">
        <v>740</v>
      </c>
      <c r="F2927" s="199">
        <v>-4184.7120000000004</v>
      </c>
      <c r="G2927" s="197">
        <f>'Drop downs XTRA'!$F2927*2</f>
        <v>-8369.4240000000009</v>
      </c>
      <c r="H2927" s="200">
        <v>42620</v>
      </c>
    </row>
    <row r="2928" spans="1:8">
      <c r="A2928" s="83" t="s">
        <v>758</v>
      </c>
      <c r="B2928" s="194" t="s">
        <v>744</v>
      </c>
      <c r="C2928" s="194" t="s">
        <v>743</v>
      </c>
      <c r="D2928" s="194" t="s">
        <v>732</v>
      </c>
      <c r="E2928" s="194" t="s">
        <v>740</v>
      </c>
      <c r="F2928" s="195">
        <v>-5740.5263328000001</v>
      </c>
      <c r="G2928" s="194">
        <f>'Drop downs XTRA'!$F2928*2</f>
        <v>-11481.0526656</v>
      </c>
      <c r="H2928" s="196">
        <v>42253</v>
      </c>
    </row>
    <row r="2929" spans="1:8">
      <c r="A2929" s="82" t="s">
        <v>759</v>
      </c>
      <c r="B2929" s="197" t="s">
        <v>744</v>
      </c>
      <c r="C2929" s="197" t="s">
        <v>731</v>
      </c>
      <c r="D2929" s="197" t="s">
        <v>752</v>
      </c>
      <c r="E2929" s="197" t="s">
        <v>740</v>
      </c>
      <c r="F2929" s="199">
        <v>-3256.6793011200016</v>
      </c>
      <c r="G2929" s="197">
        <f>'Drop downs XTRA'!$F2929*2</f>
        <v>-6513.3586022400032</v>
      </c>
      <c r="H2929" s="200">
        <v>42086</v>
      </c>
    </row>
    <row r="2930" spans="1:8">
      <c r="A2930" s="83" t="s">
        <v>756</v>
      </c>
      <c r="B2930" s="194" t="s">
        <v>738</v>
      </c>
      <c r="C2930" s="194" t="s">
        <v>504</v>
      </c>
      <c r="D2930" s="194" t="s">
        <v>492</v>
      </c>
      <c r="E2930" s="194" t="s">
        <v>740</v>
      </c>
      <c r="F2930" s="195">
        <v>-8603.3727936000014</v>
      </c>
      <c r="G2930" s="194">
        <f>'Drop downs XTRA'!$F2930*2</f>
        <v>-17206.745587200003</v>
      </c>
      <c r="H2930" s="196">
        <v>42930</v>
      </c>
    </row>
    <row r="2931" spans="1:8">
      <c r="A2931" s="82" t="s">
        <v>757</v>
      </c>
      <c r="B2931" s="197" t="s">
        <v>738</v>
      </c>
      <c r="C2931" s="197" t="s">
        <v>502</v>
      </c>
      <c r="D2931" s="197" t="s">
        <v>491</v>
      </c>
      <c r="E2931" s="197" t="s">
        <v>740</v>
      </c>
      <c r="F2931" s="199">
        <v>-3572.8892000000001</v>
      </c>
      <c r="G2931" s="197">
        <f>'Drop downs XTRA'!$F2931*2</f>
        <v>-7145.7784000000001</v>
      </c>
      <c r="H2931" s="200">
        <v>42942</v>
      </c>
    </row>
    <row r="2932" spans="1:8">
      <c r="A2932" s="83" t="s">
        <v>758</v>
      </c>
      <c r="B2932" s="194" t="s">
        <v>738</v>
      </c>
      <c r="C2932" s="194" t="s">
        <v>743</v>
      </c>
      <c r="D2932" s="194" t="s">
        <v>754</v>
      </c>
      <c r="E2932" s="194" t="s">
        <v>740</v>
      </c>
      <c r="F2932" s="195">
        <v>-6090.8108800000009</v>
      </c>
      <c r="G2932" s="194">
        <f>'Drop downs XTRA'!$F2932*2</f>
        <v>-12181.621760000002</v>
      </c>
      <c r="H2932" s="196">
        <v>42604</v>
      </c>
    </row>
    <row r="2933" spans="1:8">
      <c r="A2933" s="82" t="s">
        <v>759</v>
      </c>
      <c r="B2933" s="197" t="s">
        <v>738</v>
      </c>
      <c r="C2933" s="197" t="s">
        <v>750</v>
      </c>
      <c r="D2933" s="197" t="s">
        <v>491</v>
      </c>
      <c r="E2933" s="197" t="s">
        <v>740</v>
      </c>
      <c r="F2933" s="199">
        <v>-3957.9350630400004</v>
      </c>
      <c r="G2933" s="197">
        <f>'Drop downs XTRA'!$F2933*2</f>
        <v>-7915.8701260800008</v>
      </c>
      <c r="H2933" s="200">
        <v>42347</v>
      </c>
    </row>
    <row r="2934" spans="1:8">
      <c r="A2934" s="83" t="s">
        <v>760</v>
      </c>
      <c r="B2934" s="194" t="s">
        <v>738</v>
      </c>
      <c r="C2934" s="194" t="s">
        <v>753</v>
      </c>
      <c r="D2934" s="194" t="s">
        <v>753</v>
      </c>
      <c r="E2934" s="194" t="s">
        <v>745</v>
      </c>
      <c r="F2934" s="195">
        <v>-6777.8779200000026</v>
      </c>
      <c r="G2934" s="194">
        <f>'Drop downs XTRA'!$F2934*2</f>
        <v>-13555.755840000005</v>
      </c>
      <c r="H2934" s="196">
        <v>42420</v>
      </c>
    </row>
    <row r="2935" spans="1:8">
      <c r="A2935" s="82" t="s">
        <v>39</v>
      </c>
      <c r="B2935" s="197" t="s">
        <v>738</v>
      </c>
      <c r="C2935" s="197" t="s">
        <v>753</v>
      </c>
      <c r="D2935" s="197" t="s">
        <v>753</v>
      </c>
      <c r="E2935" s="197" t="s">
        <v>745</v>
      </c>
      <c r="F2935" s="199">
        <v>-3840.9997500000009</v>
      </c>
      <c r="G2935" s="197">
        <f>'Drop downs XTRA'!$F2935*2</f>
        <v>-7681.9995000000017</v>
      </c>
      <c r="H2935" s="200">
        <v>42542</v>
      </c>
    </row>
    <row r="2936" spans="1:8">
      <c r="A2936" s="83" t="s">
        <v>761</v>
      </c>
      <c r="B2936" s="194" t="s">
        <v>738</v>
      </c>
      <c r="C2936" s="194" t="s">
        <v>753</v>
      </c>
      <c r="D2936" s="194" t="s">
        <v>753</v>
      </c>
      <c r="E2936" s="194" t="s">
        <v>745</v>
      </c>
      <c r="F2936" s="195">
        <v>-941.1840000000002</v>
      </c>
      <c r="G2936" s="194">
        <f>'Drop downs XTRA'!$F2936*2</f>
        <v>-1882.3680000000004</v>
      </c>
      <c r="H2936" s="196">
        <v>42283</v>
      </c>
    </row>
    <row r="2937" spans="1:8">
      <c r="A2937" s="82" t="s">
        <v>309</v>
      </c>
      <c r="B2937" s="197" t="s">
        <v>738</v>
      </c>
      <c r="C2937" s="197" t="s">
        <v>753</v>
      </c>
      <c r="D2937" s="197" t="s">
        <v>753</v>
      </c>
      <c r="E2937" s="197" t="s">
        <v>745</v>
      </c>
      <c r="F2937" s="199">
        <v>-1716.1760951999995</v>
      </c>
      <c r="G2937" s="197">
        <f>'Drop downs XTRA'!$F2937*2</f>
        <v>-3432.352190399999</v>
      </c>
      <c r="H2937" s="200">
        <v>42055</v>
      </c>
    </row>
    <row r="2938" spans="1:8">
      <c r="A2938" s="83" t="s">
        <v>601</v>
      </c>
      <c r="B2938" s="194" t="s">
        <v>738</v>
      </c>
      <c r="C2938" s="194" t="s">
        <v>753</v>
      </c>
      <c r="D2938" s="194" t="s">
        <v>753</v>
      </c>
      <c r="E2938" s="194" t="s">
        <v>745</v>
      </c>
      <c r="F2938" s="195">
        <v>-1372.8960000000004</v>
      </c>
      <c r="G2938" s="194">
        <f>'Drop downs XTRA'!$F2938*2</f>
        <v>-2745.7920000000008</v>
      </c>
      <c r="H2938" s="196">
        <v>42263</v>
      </c>
    </row>
    <row r="2939" spans="1:8">
      <c r="A2939" s="82" t="s">
        <v>762</v>
      </c>
      <c r="B2939" s="197" t="s">
        <v>738</v>
      </c>
      <c r="C2939" s="197" t="s">
        <v>753</v>
      </c>
      <c r="D2939" s="197" t="s">
        <v>753</v>
      </c>
      <c r="E2939" s="197" t="s">
        <v>745</v>
      </c>
      <c r="F2939" s="199">
        <v>-1411.1999999999998</v>
      </c>
      <c r="G2939" s="197">
        <f>'Drop downs XTRA'!$F2939*2</f>
        <v>-2822.3999999999996</v>
      </c>
      <c r="H2939" s="200">
        <v>42009</v>
      </c>
    </row>
    <row r="2940" spans="1:8">
      <c r="A2940" s="83" t="s">
        <v>763</v>
      </c>
      <c r="B2940" s="194" t="s">
        <v>738</v>
      </c>
      <c r="C2940" s="194" t="s">
        <v>753</v>
      </c>
      <c r="D2940" s="194" t="s">
        <v>753</v>
      </c>
      <c r="E2940" s="194" t="s">
        <v>745</v>
      </c>
      <c r="F2940" s="195">
        <v>-1981.3701599999999</v>
      </c>
      <c r="G2940" s="194">
        <f>'Drop downs XTRA'!$F2940*2</f>
        <v>-3962.7403199999999</v>
      </c>
      <c r="H2940" s="196">
        <v>42132</v>
      </c>
    </row>
    <row r="2941" spans="1:8">
      <c r="A2941" s="82" t="s">
        <v>764</v>
      </c>
      <c r="B2941" s="197" t="s">
        <v>738</v>
      </c>
      <c r="C2941" s="197" t="s">
        <v>753</v>
      </c>
      <c r="D2941" s="197" t="s">
        <v>753</v>
      </c>
      <c r="E2941" s="197" t="s">
        <v>745</v>
      </c>
      <c r="F2941" s="199">
        <v>-1331.607106872</v>
      </c>
      <c r="G2941" s="197">
        <f>'Drop downs XTRA'!$F2941*2</f>
        <v>-2663.2142137440001</v>
      </c>
      <c r="H2941" s="200">
        <v>42224</v>
      </c>
    </row>
    <row r="2942" spans="1:8">
      <c r="A2942" s="83" t="s">
        <v>533</v>
      </c>
      <c r="B2942" s="194" t="s">
        <v>738</v>
      </c>
      <c r="C2942" s="194" t="s">
        <v>753</v>
      </c>
      <c r="D2942" s="194" t="s">
        <v>753</v>
      </c>
      <c r="E2942" s="194" t="s">
        <v>745</v>
      </c>
      <c r="F2942" s="195">
        <v>-2862.576</v>
      </c>
      <c r="G2942" s="194">
        <f>'Drop downs XTRA'!$F2942*2</f>
        <v>-5725.152</v>
      </c>
      <c r="H2942" s="196">
        <v>42504</v>
      </c>
    </row>
    <row r="2943" spans="1:8">
      <c r="A2943" s="82" t="s">
        <v>760</v>
      </c>
      <c r="B2943" s="197" t="s">
        <v>730</v>
      </c>
      <c r="C2943" s="197" t="s">
        <v>753</v>
      </c>
      <c r="D2943" s="197" t="s">
        <v>753</v>
      </c>
      <c r="E2943" s="197" t="s">
        <v>745</v>
      </c>
      <c r="F2943" s="199">
        <v>-6473.4516000000031</v>
      </c>
      <c r="G2943" s="197">
        <f>'Drop downs XTRA'!$F2943*2</f>
        <v>-12946.903200000006</v>
      </c>
      <c r="H2943" s="200">
        <v>42506</v>
      </c>
    </row>
    <row r="2944" spans="1:8">
      <c r="A2944" s="83" t="s">
        <v>39</v>
      </c>
      <c r="B2944" s="194" t="s">
        <v>730</v>
      </c>
      <c r="C2944" s="194" t="s">
        <v>753</v>
      </c>
      <c r="D2944" s="194" t="s">
        <v>753</v>
      </c>
      <c r="E2944" s="194" t="s">
        <v>745</v>
      </c>
      <c r="F2944" s="195">
        <v>-3901.9680000000008</v>
      </c>
      <c r="G2944" s="194">
        <f>'Drop downs XTRA'!$F2944*2</f>
        <v>-7803.9360000000015</v>
      </c>
      <c r="H2944" s="196">
        <v>42023</v>
      </c>
    </row>
    <row r="2945" spans="1:8">
      <c r="A2945" s="82" t="s">
        <v>761</v>
      </c>
      <c r="B2945" s="197" t="s">
        <v>730</v>
      </c>
      <c r="C2945" s="197" t="s">
        <v>753</v>
      </c>
      <c r="D2945" s="197" t="s">
        <v>753</v>
      </c>
      <c r="E2945" s="197" t="s">
        <v>745</v>
      </c>
      <c r="F2945" s="199">
        <v>-798.76800000000003</v>
      </c>
      <c r="G2945" s="197">
        <f>'Drop downs XTRA'!$F2945*2</f>
        <v>-1597.5360000000001</v>
      </c>
      <c r="H2945" s="200">
        <v>42990</v>
      </c>
    </row>
    <row r="2946" spans="1:8">
      <c r="A2946" s="83" t="s">
        <v>309</v>
      </c>
      <c r="B2946" s="194" t="s">
        <v>730</v>
      </c>
      <c r="C2946" s="194" t="s">
        <v>753</v>
      </c>
      <c r="D2946" s="194" t="s">
        <v>753</v>
      </c>
      <c r="E2946" s="194" t="s">
        <v>745</v>
      </c>
      <c r="F2946" s="195">
        <v>-2102.2674551999994</v>
      </c>
      <c r="G2946" s="194">
        <f>'Drop downs XTRA'!$F2946*2</f>
        <v>-4204.5349103999988</v>
      </c>
      <c r="H2946" s="196">
        <v>42706</v>
      </c>
    </row>
    <row r="2947" spans="1:8">
      <c r="A2947" s="82" t="s">
        <v>601</v>
      </c>
      <c r="B2947" s="197" t="s">
        <v>730</v>
      </c>
      <c r="C2947" s="197" t="s">
        <v>753</v>
      </c>
      <c r="D2947" s="197" t="s">
        <v>753</v>
      </c>
      <c r="E2947" s="197" t="s">
        <v>745</v>
      </c>
      <c r="F2947" s="199">
        <v>-1483.2720000000006</v>
      </c>
      <c r="G2947" s="197">
        <f>'Drop downs XTRA'!$F2947*2</f>
        <v>-2966.5440000000012</v>
      </c>
      <c r="H2947" s="200">
        <v>42812</v>
      </c>
    </row>
    <row r="2948" spans="1:8">
      <c r="A2948" s="83" t="s">
        <v>762</v>
      </c>
      <c r="B2948" s="194" t="s">
        <v>730</v>
      </c>
      <c r="C2948" s="194" t="s">
        <v>753</v>
      </c>
      <c r="D2948" s="194" t="s">
        <v>753</v>
      </c>
      <c r="E2948" s="194" t="s">
        <v>745</v>
      </c>
      <c r="F2948" s="195">
        <v>-1136.576</v>
      </c>
      <c r="G2948" s="194">
        <f>'Drop downs XTRA'!$F2948*2</f>
        <v>-2273.152</v>
      </c>
      <c r="H2948" s="196">
        <v>42764</v>
      </c>
    </row>
    <row r="2949" spans="1:8">
      <c r="A2949" s="82" t="s">
        <v>763</v>
      </c>
      <c r="B2949" s="197" t="s">
        <v>730</v>
      </c>
      <c r="C2949" s="197" t="s">
        <v>753</v>
      </c>
      <c r="D2949" s="197" t="s">
        <v>753</v>
      </c>
      <c r="E2949" s="197" t="s">
        <v>745</v>
      </c>
      <c r="F2949" s="199">
        <v>-2242.5984000000003</v>
      </c>
      <c r="G2949" s="197">
        <f>'Drop downs XTRA'!$F2949*2</f>
        <v>-4485.1968000000006</v>
      </c>
      <c r="H2949" s="200">
        <v>42295</v>
      </c>
    </row>
    <row r="2950" spans="1:8">
      <c r="A2950" s="83" t="s">
        <v>764</v>
      </c>
      <c r="B2950" s="194" t="s">
        <v>730</v>
      </c>
      <c r="C2950" s="194" t="s">
        <v>753</v>
      </c>
      <c r="D2950" s="194" t="s">
        <v>753</v>
      </c>
      <c r="E2950" s="194" t="s">
        <v>745</v>
      </c>
      <c r="F2950" s="195">
        <v>-1931.6582438400001</v>
      </c>
      <c r="G2950" s="194">
        <f>'Drop downs XTRA'!$F2950*2</f>
        <v>-3863.3164876800001</v>
      </c>
      <c r="H2950" s="196">
        <v>42310</v>
      </c>
    </row>
    <row r="2951" spans="1:8">
      <c r="A2951" s="82" t="s">
        <v>533</v>
      </c>
      <c r="B2951" s="197" t="s">
        <v>730</v>
      </c>
      <c r="C2951" s="197" t="s">
        <v>753</v>
      </c>
      <c r="D2951" s="197" t="s">
        <v>753</v>
      </c>
      <c r="E2951" s="197" t="s">
        <v>745</v>
      </c>
      <c r="F2951" s="199">
        <v>-2686.4459999999999</v>
      </c>
      <c r="G2951" s="197">
        <f>'Drop downs XTRA'!$F2951*2</f>
        <v>-5372.8919999999998</v>
      </c>
      <c r="H2951" s="200">
        <v>42960</v>
      </c>
    </row>
    <row r="2952" spans="1:8">
      <c r="A2952" s="83" t="s">
        <v>760</v>
      </c>
      <c r="B2952" s="194" t="s">
        <v>738</v>
      </c>
      <c r="C2952" s="194" t="s">
        <v>753</v>
      </c>
      <c r="D2952" s="194" t="s">
        <v>753</v>
      </c>
      <c r="E2952" s="194" t="s">
        <v>745</v>
      </c>
      <c r="F2952" s="195">
        <v>-8939.1490650000014</v>
      </c>
      <c r="G2952" s="194">
        <f>'Drop downs XTRA'!$F2952*2</f>
        <v>-17878.298130000003</v>
      </c>
      <c r="H2952" s="196">
        <v>42277</v>
      </c>
    </row>
    <row r="2953" spans="1:8">
      <c r="A2953" s="82" t="s">
        <v>39</v>
      </c>
      <c r="B2953" s="197" t="s">
        <v>738</v>
      </c>
      <c r="C2953" s="197" t="s">
        <v>753</v>
      </c>
      <c r="D2953" s="197" t="s">
        <v>753</v>
      </c>
      <c r="E2953" s="197" t="s">
        <v>745</v>
      </c>
      <c r="F2953" s="199">
        <v>-4938.4282500000018</v>
      </c>
      <c r="G2953" s="197">
        <f>'Drop downs XTRA'!$F2953*2</f>
        <v>-9876.8565000000035</v>
      </c>
      <c r="H2953" s="200">
        <v>42245</v>
      </c>
    </row>
    <row r="2954" spans="1:8">
      <c r="A2954" s="83" t="s">
        <v>761</v>
      </c>
      <c r="B2954" s="194" t="s">
        <v>738</v>
      </c>
      <c r="C2954" s="194" t="s">
        <v>753</v>
      </c>
      <c r="D2954" s="194" t="s">
        <v>753</v>
      </c>
      <c r="E2954" s="194" t="s">
        <v>745</v>
      </c>
      <c r="F2954" s="195">
        <v>-1529.28</v>
      </c>
      <c r="G2954" s="194">
        <f>'Drop downs XTRA'!$F2954*2</f>
        <v>-3058.56</v>
      </c>
      <c r="H2954" s="196">
        <v>42282</v>
      </c>
    </row>
    <row r="2955" spans="1:8">
      <c r="A2955" s="82" t="s">
        <v>309</v>
      </c>
      <c r="B2955" s="197" t="s">
        <v>738</v>
      </c>
      <c r="C2955" s="197" t="s">
        <v>753</v>
      </c>
      <c r="D2955" s="197" t="s">
        <v>753</v>
      </c>
      <c r="E2955" s="197" t="s">
        <v>745</v>
      </c>
      <c r="F2955" s="199">
        <v>-2056.247856</v>
      </c>
      <c r="G2955" s="197">
        <f>'Drop downs XTRA'!$F2955*2</f>
        <v>-4112.4957119999999</v>
      </c>
      <c r="H2955" s="200">
        <v>42611</v>
      </c>
    </row>
    <row r="2956" spans="1:8">
      <c r="A2956" s="83" t="s">
        <v>601</v>
      </c>
      <c r="B2956" s="194" t="s">
        <v>738</v>
      </c>
      <c r="C2956" s="194" t="s">
        <v>753</v>
      </c>
      <c r="D2956" s="194" t="s">
        <v>753</v>
      </c>
      <c r="E2956" s="194" t="s">
        <v>745</v>
      </c>
      <c r="F2956" s="195">
        <v>-1111.5899999999999</v>
      </c>
      <c r="G2956" s="194">
        <f>'Drop downs XTRA'!$F2956*2</f>
        <v>-2223.1799999999998</v>
      </c>
      <c r="H2956" s="196">
        <v>42922</v>
      </c>
    </row>
    <row r="2957" spans="1:8">
      <c r="A2957" s="82" t="s">
        <v>762</v>
      </c>
      <c r="B2957" s="197" t="s">
        <v>738</v>
      </c>
      <c r="C2957" s="197" t="s">
        <v>753</v>
      </c>
      <c r="D2957" s="197" t="s">
        <v>753</v>
      </c>
      <c r="E2957" s="197" t="s">
        <v>745</v>
      </c>
      <c r="F2957" s="199">
        <v>-1213.6320000000001</v>
      </c>
      <c r="G2957" s="197">
        <f>'Drop downs XTRA'!$F2957*2</f>
        <v>-2427.2640000000001</v>
      </c>
      <c r="H2957" s="200">
        <v>42295</v>
      </c>
    </row>
    <row r="2958" spans="1:8">
      <c r="A2958" s="83" t="s">
        <v>763</v>
      </c>
      <c r="B2958" s="194" t="s">
        <v>738</v>
      </c>
      <c r="C2958" s="194" t="s">
        <v>753</v>
      </c>
      <c r="D2958" s="194" t="s">
        <v>753</v>
      </c>
      <c r="E2958" s="194" t="s">
        <v>745</v>
      </c>
      <c r="F2958" s="195">
        <v>-1478.4128099999998</v>
      </c>
      <c r="G2958" s="194">
        <f>'Drop downs XTRA'!$F2958*2</f>
        <v>-2956.8256199999996</v>
      </c>
      <c r="H2958" s="196">
        <v>42701</v>
      </c>
    </row>
    <row r="2959" spans="1:8">
      <c r="A2959" s="82" t="s">
        <v>764</v>
      </c>
      <c r="B2959" s="197" t="s">
        <v>738</v>
      </c>
      <c r="C2959" s="197" t="s">
        <v>753</v>
      </c>
      <c r="D2959" s="197" t="s">
        <v>753</v>
      </c>
      <c r="E2959" s="197" t="s">
        <v>745</v>
      </c>
      <c r="F2959" s="199">
        <v>-2141.5403414880002</v>
      </c>
      <c r="G2959" s="197">
        <f>'Drop downs XTRA'!$F2959*2</f>
        <v>-4283.0806829760004</v>
      </c>
      <c r="H2959" s="200">
        <v>42955</v>
      </c>
    </row>
    <row r="2960" spans="1:8">
      <c r="A2960" s="83" t="s">
        <v>533</v>
      </c>
      <c r="B2960" s="194" t="s">
        <v>738</v>
      </c>
      <c r="C2960" s="194" t="s">
        <v>753</v>
      </c>
      <c r="D2960" s="194" t="s">
        <v>753</v>
      </c>
      <c r="E2960" s="194" t="s">
        <v>745</v>
      </c>
      <c r="F2960" s="195">
        <v>-1527.6959999999999</v>
      </c>
      <c r="G2960" s="194">
        <f>'Drop downs XTRA'!$F2960*2</f>
        <v>-3055.3919999999998</v>
      </c>
      <c r="H2960" s="196">
        <v>42263</v>
      </c>
    </row>
    <row r="2961" spans="1:8">
      <c r="A2961" s="82" t="s">
        <v>760</v>
      </c>
      <c r="B2961" s="197" t="s">
        <v>748</v>
      </c>
      <c r="C2961" s="197" t="s">
        <v>753</v>
      </c>
      <c r="D2961" s="197" t="s">
        <v>753</v>
      </c>
      <c r="E2961" s="197" t="s">
        <v>745</v>
      </c>
      <c r="F2961" s="199">
        <v>-10314.877320000003</v>
      </c>
      <c r="G2961" s="197">
        <f>'Drop downs XTRA'!$F2961*2</f>
        <v>-20629.754640000006</v>
      </c>
      <c r="H2961" s="200">
        <v>42183</v>
      </c>
    </row>
    <row r="2962" spans="1:8">
      <c r="A2962" s="83" t="s">
        <v>39</v>
      </c>
      <c r="B2962" s="194" t="s">
        <v>748</v>
      </c>
      <c r="C2962" s="194" t="s">
        <v>753</v>
      </c>
      <c r="D2962" s="194" t="s">
        <v>753</v>
      </c>
      <c r="E2962" s="194" t="s">
        <v>745</v>
      </c>
      <c r="F2962" s="195">
        <v>-3414.2220000000007</v>
      </c>
      <c r="G2962" s="194">
        <f>'Drop downs XTRA'!$F2962*2</f>
        <v>-6828.4440000000013</v>
      </c>
      <c r="H2962" s="196">
        <v>42467</v>
      </c>
    </row>
    <row r="2963" spans="1:8">
      <c r="A2963" s="82" t="s">
        <v>761</v>
      </c>
      <c r="B2963" s="197" t="s">
        <v>748</v>
      </c>
      <c r="C2963" s="197" t="s">
        <v>753</v>
      </c>
      <c r="D2963" s="197" t="s">
        <v>753</v>
      </c>
      <c r="E2963" s="197" t="s">
        <v>745</v>
      </c>
      <c r="F2963" s="199">
        <v>-1095.9839999999999</v>
      </c>
      <c r="G2963" s="197">
        <f>'Drop downs XTRA'!$F2963*2</f>
        <v>-2191.9679999999998</v>
      </c>
      <c r="H2963" s="200">
        <v>42653</v>
      </c>
    </row>
    <row r="2964" spans="1:8">
      <c r="A2964" s="83" t="s">
        <v>309</v>
      </c>
      <c r="B2964" s="194" t="s">
        <v>748</v>
      </c>
      <c r="C2964" s="194" t="s">
        <v>753</v>
      </c>
      <c r="D2964" s="194" t="s">
        <v>753</v>
      </c>
      <c r="E2964" s="194" t="s">
        <v>745</v>
      </c>
      <c r="F2964" s="195">
        <v>-1637.0827200000001</v>
      </c>
      <c r="G2964" s="194">
        <f>'Drop downs XTRA'!$F2964*2</f>
        <v>-3274.1654400000002</v>
      </c>
      <c r="H2964" s="196">
        <v>42793</v>
      </c>
    </row>
    <row r="2965" spans="1:8">
      <c r="A2965" s="82" t="s">
        <v>601</v>
      </c>
      <c r="B2965" s="197" t="s">
        <v>748</v>
      </c>
      <c r="C2965" s="197" t="s">
        <v>753</v>
      </c>
      <c r="D2965" s="197" t="s">
        <v>753</v>
      </c>
      <c r="E2965" s="197" t="s">
        <v>745</v>
      </c>
      <c r="F2965" s="199">
        <v>-913.43700000000001</v>
      </c>
      <c r="G2965" s="197">
        <f>'Drop downs XTRA'!$F2965*2</f>
        <v>-1826.874</v>
      </c>
      <c r="H2965" s="200">
        <v>42328</v>
      </c>
    </row>
    <row r="2966" spans="1:8">
      <c r="A2966" s="83" t="s">
        <v>762</v>
      </c>
      <c r="B2966" s="194" t="s">
        <v>748</v>
      </c>
      <c r="C2966" s="194" t="s">
        <v>753</v>
      </c>
      <c r="D2966" s="194" t="s">
        <v>753</v>
      </c>
      <c r="E2966" s="194" t="s">
        <v>745</v>
      </c>
      <c r="F2966" s="195">
        <v>-924.67200000000003</v>
      </c>
      <c r="G2966" s="194">
        <f>'Drop downs XTRA'!$F2966*2</f>
        <v>-1849.3440000000001</v>
      </c>
      <c r="H2966" s="196">
        <v>42119</v>
      </c>
    </row>
    <row r="2967" spans="1:8">
      <c r="A2967" s="82" t="s">
        <v>763</v>
      </c>
      <c r="B2967" s="197" t="s">
        <v>748</v>
      </c>
      <c r="C2967" s="197" t="s">
        <v>753</v>
      </c>
      <c r="D2967" s="197" t="s">
        <v>753</v>
      </c>
      <c r="E2967" s="197" t="s">
        <v>745</v>
      </c>
      <c r="F2967" s="199">
        <v>-2199.8822400000004</v>
      </c>
      <c r="G2967" s="197">
        <f>'Drop downs XTRA'!$F2967*2</f>
        <v>-4399.7644800000007</v>
      </c>
      <c r="H2967" s="200">
        <v>42985</v>
      </c>
    </row>
    <row r="2968" spans="1:8">
      <c r="A2968" s="83" t="s">
        <v>764</v>
      </c>
      <c r="B2968" s="194" t="s">
        <v>748</v>
      </c>
      <c r="C2968" s="194" t="s">
        <v>753</v>
      </c>
      <c r="D2968" s="194" t="s">
        <v>753</v>
      </c>
      <c r="E2968" s="194" t="s">
        <v>745</v>
      </c>
      <c r="F2968" s="195">
        <v>-1148.7469230720001</v>
      </c>
      <c r="G2968" s="194">
        <f>'Drop downs XTRA'!$F2968*2</f>
        <v>-2297.4938461440001</v>
      </c>
      <c r="H2968" s="196">
        <v>42953</v>
      </c>
    </row>
    <row r="2969" spans="1:8">
      <c r="A2969" s="82" t="s">
        <v>533</v>
      </c>
      <c r="B2969" s="197" t="s">
        <v>748</v>
      </c>
      <c r="C2969" s="197" t="s">
        <v>753</v>
      </c>
      <c r="D2969" s="197" t="s">
        <v>753</v>
      </c>
      <c r="E2969" s="197" t="s">
        <v>745</v>
      </c>
      <c r="F2969" s="199">
        <v>-2188.62</v>
      </c>
      <c r="G2969" s="197">
        <f>'Drop downs XTRA'!$F2969*2</f>
        <v>-4377.24</v>
      </c>
      <c r="H2969" s="200">
        <v>42966</v>
      </c>
    </row>
    <row r="2970" spans="1:8">
      <c r="A2970" s="83" t="s">
        <v>760</v>
      </c>
      <c r="B2970" s="194" t="s">
        <v>744</v>
      </c>
      <c r="C2970" s="194" t="s">
        <v>753</v>
      </c>
      <c r="D2970" s="194" t="s">
        <v>753</v>
      </c>
      <c r="E2970" s="194" t="s">
        <v>745</v>
      </c>
      <c r="F2970" s="195">
        <v>-6513.9106725000011</v>
      </c>
      <c r="G2970" s="194">
        <f>'Drop downs XTRA'!$F2970*2</f>
        <v>-13027.821345000002</v>
      </c>
      <c r="H2970" s="196">
        <v>42853</v>
      </c>
    </row>
    <row r="2971" spans="1:8">
      <c r="A2971" s="82" t="s">
        <v>39</v>
      </c>
      <c r="B2971" s="197" t="s">
        <v>744</v>
      </c>
      <c r="C2971" s="197" t="s">
        <v>753</v>
      </c>
      <c r="D2971" s="197" t="s">
        <v>753</v>
      </c>
      <c r="E2971" s="197" t="s">
        <v>745</v>
      </c>
      <c r="F2971" s="199">
        <v>-2194.8570000000004</v>
      </c>
      <c r="G2971" s="197">
        <f>'Drop downs XTRA'!$F2971*2</f>
        <v>-4389.7140000000009</v>
      </c>
      <c r="H2971" s="200">
        <v>42065</v>
      </c>
    </row>
    <row r="2972" spans="1:8">
      <c r="A2972" s="83" t="s">
        <v>761</v>
      </c>
      <c r="B2972" s="194" t="s">
        <v>744</v>
      </c>
      <c r="C2972" s="194" t="s">
        <v>753</v>
      </c>
      <c r="D2972" s="194" t="s">
        <v>753</v>
      </c>
      <c r="E2972" s="194" t="s">
        <v>745</v>
      </c>
      <c r="F2972" s="195">
        <v>-1338.12</v>
      </c>
      <c r="G2972" s="194">
        <f>'Drop downs XTRA'!$F2972*2</f>
        <v>-2676.24</v>
      </c>
      <c r="H2972" s="196">
        <v>42740</v>
      </c>
    </row>
    <row r="2973" spans="1:8">
      <c r="A2973" s="82" t="s">
        <v>309</v>
      </c>
      <c r="B2973" s="197" t="s">
        <v>744</v>
      </c>
      <c r="C2973" s="197" t="s">
        <v>753</v>
      </c>
      <c r="D2973" s="197" t="s">
        <v>753</v>
      </c>
      <c r="E2973" s="197" t="s">
        <v>745</v>
      </c>
      <c r="F2973" s="199">
        <v>-1561.5250559999997</v>
      </c>
      <c r="G2973" s="197">
        <f>'Drop downs XTRA'!$F2973*2</f>
        <v>-3123.0501119999994</v>
      </c>
      <c r="H2973" s="200">
        <v>42656</v>
      </c>
    </row>
    <row r="2974" spans="1:8">
      <c r="A2974" s="83" t="s">
        <v>601</v>
      </c>
      <c r="B2974" s="194" t="s">
        <v>744</v>
      </c>
      <c r="C2974" s="194" t="s">
        <v>753</v>
      </c>
      <c r="D2974" s="194" t="s">
        <v>753</v>
      </c>
      <c r="E2974" s="194" t="s">
        <v>745</v>
      </c>
      <c r="F2974" s="195">
        <v>-1463.4067500000001</v>
      </c>
      <c r="G2974" s="194">
        <f>'Drop downs XTRA'!$F2974*2</f>
        <v>-2926.8135000000002</v>
      </c>
      <c r="H2974" s="196">
        <v>42912</v>
      </c>
    </row>
    <row r="2975" spans="1:8">
      <c r="A2975" s="82" t="s">
        <v>762</v>
      </c>
      <c r="B2975" s="197" t="s">
        <v>744</v>
      </c>
      <c r="C2975" s="197" t="s">
        <v>753</v>
      </c>
      <c r="D2975" s="197" t="s">
        <v>753</v>
      </c>
      <c r="E2975" s="197" t="s">
        <v>745</v>
      </c>
      <c r="F2975" s="199">
        <v>-1436.5440000000001</v>
      </c>
      <c r="G2975" s="197">
        <f>'Drop downs XTRA'!$F2975*2</f>
        <v>-2873.0880000000002</v>
      </c>
      <c r="H2975" s="200">
        <v>42293</v>
      </c>
    </row>
    <row r="2976" spans="1:8">
      <c r="A2976" s="83" t="s">
        <v>763</v>
      </c>
      <c r="B2976" s="194" t="s">
        <v>744</v>
      </c>
      <c r="C2976" s="194" t="s">
        <v>753</v>
      </c>
      <c r="D2976" s="194" t="s">
        <v>753</v>
      </c>
      <c r="E2976" s="194" t="s">
        <v>745</v>
      </c>
      <c r="F2976" s="195">
        <v>-1708.8132599999999</v>
      </c>
      <c r="G2976" s="194">
        <f>'Drop downs XTRA'!$F2976*2</f>
        <v>-3417.6265199999998</v>
      </c>
      <c r="H2976" s="196">
        <v>42493</v>
      </c>
    </row>
    <row r="2977" spans="1:8">
      <c r="A2977" s="82" t="s">
        <v>764</v>
      </c>
      <c r="B2977" s="197" t="s">
        <v>744</v>
      </c>
      <c r="C2977" s="197" t="s">
        <v>753</v>
      </c>
      <c r="D2977" s="197" t="s">
        <v>753</v>
      </c>
      <c r="E2977" s="197" t="s">
        <v>745</v>
      </c>
      <c r="F2977" s="199">
        <v>-1276.6933383119999</v>
      </c>
      <c r="G2977" s="197">
        <f>'Drop downs XTRA'!$F2977*2</f>
        <v>-2553.3866766239998</v>
      </c>
      <c r="H2977" s="200">
        <v>42151</v>
      </c>
    </row>
    <row r="2978" spans="1:8">
      <c r="A2978" s="83" t="s">
        <v>533</v>
      </c>
      <c r="B2978" s="194" t="s">
        <v>744</v>
      </c>
      <c r="C2978" s="194" t="s">
        <v>753</v>
      </c>
      <c r="D2978" s="194" t="s">
        <v>753</v>
      </c>
      <c r="E2978" s="194" t="s">
        <v>745</v>
      </c>
      <c r="F2978" s="195">
        <v>-1438.2359999999999</v>
      </c>
      <c r="G2978" s="194">
        <f>'Drop downs XTRA'!$F2978*2</f>
        <v>-2876.4719999999998</v>
      </c>
      <c r="H2978" s="196">
        <v>42028</v>
      </c>
    </row>
    <row r="2979" spans="1:8">
      <c r="A2979" s="82" t="s">
        <v>729</v>
      </c>
      <c r="B2979" s="197" t="s">
        <v>730</v>
      </c>
      <c r="C2979" s="197" t="s">
        <v>731</v>
      </c>
      <c r="D2979" s="197" t="s">
        <v>755</v>
      </c>
      <c r="E2979" s="197" t="s">
        <v>28</v>
      </c>
      <c r="F2979" s="199">
        <v>27288.359351426239</v>
      </c>
      <c r="G2979" s="197">
        <f>'Drop downs XTRA'!$F2979*2</f>
        <v>54576.718702852479</v>
      </c>
      <c r="H2979" s="200">
        <v>42524</v>
      </c>
    </row>
    <row r="2980" spans="1:8">
      <c r="A2980" s="83" t="s">
        <v>735</v>
      </c>
      <c r="B2980" s="194" t="s">
        <v>730</v>
      </c>
      <c r="C2980" s="194" t="s">
        <v>504</v>
      </c>
      <c r="D2980" s="194" t="s">
        <v>754</v>
      </c>
      <c r="E2980" s="194" t="s">
        <v>28</v>
      </c>
      <c r="F2980" s="195">
        <v>3280.6029441312003</v>
      </c>
      <c r="G2980" s="194">
        <f>'Drop downs XTRA'!$F2980*2</f>
        <v>6561.2058882624005</v>
      </c>
      <c r="H2980" s="196">
        <v>42082</v>
      </c>
    </row>
    <row r="2981" spans="1:8">
      <c r="A2981" s="82" t="s">
        <v>741</v>
      </c>
      <c r="B2981" s="197" t="s">
        <v>730</v>
      </c>
      <c r="C2981" s="197" t="s">
        <v>504</v>
      </c>
      <c r="D2981" s="197" t="s">
        <v>754</v>
      </c>
      <c r="E2981" s="197" t="s">
        <v>28</v>
      </c>
      <c r="F2981" s="199">
        <v>7332.7568095272945</v>
      </c>
      <c r="G2981" s="197">
        <f>'Drop downs XTRA'!$F2981*2</f>
        <v>14665.513619054589</v>
      </c>
      <c r="H2981" s="200">
        <v>42680</v>
      </c>
    </row>
    <row r="2982" spans="1:8">
      <c r="A2982" s="83" t="s">
        <v>746</v>
      </c>
      <c r="B2982" s="194" t="s">
        <v>730</v>
      </c>
      <c r="C2982" s="194" t="s">
        <v>734</v>
      </c>
      <c r="D2982" s="194" t="s">
        <v>494</v>
      </c>
      <c r="E2982" s="194" t="s">
        <v>28</v>
      </c>
      <c r="F2982" s="195">
        <v>12798.184437514768</v>
      </c>
      <c r="G2982" s="194">
        <f>'Drop downs XTRA'!$F2982*2</f>
        <v>25596.368875029537</v>
      </c>
      <c r="H2982" s="196">
        <v>42761</v>
      </c>
    </row>
    <row r="2983" spans="1:8">
      <c r="A2983" s="82" t="s">
        <v>729</v>
      </c>
      <c r="B2983" s="197" t="s">
        <v>738</v>
      </c>
      <c r="C2983" s="197" t="s">
        <v>731</v>
      </c>
      <c r="D2983" s="197" t="s">
        <v>754</v>
      </c>
      <c r="E2983" s="197" t="s">
        <v>28</v>
      </c>
      <c r="F2983" s="199">
        <v>20892.058754489994</v>
      </c>
      <c r="G2983" s="197">
        <f>'Drop downs XTRA'!$F2983*2</f>
        <v>41784.117508979987</v>
      </c>
      <c r="H2983" s="200">
        <v>42551</v>
      </c>
    </row>
    <row r="2984" spans="1:8">
      <c r="A2984" s="83" t="s">
        <v>735</v>
      </c>
      <c r="B2984" s="194" t="s">
        <v>738</v>
      </c>
      <c r="C2984" s="194" t="s">
        <v>731</v>
      </c>
      <c r="D2984" s="194" t="s">
        <v>755</v>
      </c>
      <c r="E2984" s="194" t="s">
        <v>28</v>
      </c>
      <c r="F2984" s="195">
        <v>4467.6696289352394</v>
      </c>
      <c r="G2984" s="194">
        <f>'Drop downs XTRA'!$F2984*2</f>
        <v>8935.3392578704788</v>
      </c>
      <c r="H2984" s="196">
        <v>42134</v>
      </c>
    </row>
    <row r="2985" spans="1:8">
      <c r="A2985" s="82" t="s">
        <v>741</v>
      </c>
      <c r="B2985" s="197" t="s">
        <v>738</v>
      </c>
      <c r="C2985" s="197" t="s">
        <v>734</v>
      </c>
      <c r="D2985" s="197" t="s">
        <v>491</v>
      </c>
      <c r="E2985" s="197" t="s">
        <v>28</v>
      </c>
      <c r="F2985" s="199">
        <v>8361.9768469248011</v>
      </c>
      <c r="G2985" s="197">
        <f>'Drop downs XTRA'!$F2985*2</f>
        <v>16723.953693849602</v>
      </c>
      <c r="H2985" s="200">
        <v>42141</v>
      </c>
    </row>
    <row r="2986" spans="1:8">
      <c r="A2986" s="83" t="s">
        <v>746</v>
      </c>
      <c r="B2986" s="194" t="s">
        <v>738</v>
      </c>
      <c r="C2986" s="194" t="s">
        <v>734</v>
      </c>
      <c r="D2986" s="194" t="s">
        <v>751</v>
      </c>
      <c r="E2986" s="194" t="s">
        <v>28</v>
      </c>
      <c r="F2986" s="195">
        <v>12086.478690393786</v>
      </c>
      <c r="G2986" s="194">
        <f>'Drop downs XTRA'!$F2986*2</f>
        <v>24172.957380787571</v>
      </c>
      <c r="H2986" s="196">
        <v>42653</v>
      </c>
    </row>
    <row r="2987" spans="1:8">
      <c r="A2987" s="82" t="s">
        <v>729</v>
      </c>
      <c r="B2987" s="197" t="s">
        <v>744</v>
      </c>
      <c r="C2987" s="197" t="s">
        <v>504</v>
      </c>
      <c r="D2987" s="197" t="s">
        <v>755</v>
      </c>
      <c r="E2987" s="197" t="s">
        <v>28</v>
      </c>
      <c r="F2987" s="199">
        <v>20586.093465608992</v>
      </c>
      <c r="G2987" s="197">
        <f>'Drop downs XTRA'!$F2987*2</f>
        <v>41172.186931217984</v>
      </c>
      <c r="H2987" s="200">
        <v>42897</v>
      </c>
    </row>
    <row r="2988" spans="1:8">
      <c r="A2988" s="83" t="s">
        <v>735</v>
      </c>
      <c r="B2988" s="194" t="s">
        <v>744</v>
      </c>
      <c r="C2988" s="194" t="s">
        <v>504</v>
      </c>
      <c r="D2988" s="194" t="s">
        <v>751</v>
      </c>
      <c r="E2988" s="194" t="s">
        <v>28</v>
      </c>
      <c r="F2988" s="195">
        <v>5392.5933220064098</v>
      </c>
      <c r="G2988" s="194">
        <f>'Drop downs XTRA'!$F2988*2</f>
        <v>10785.18664401282</v>
      </c>
      <c r="H2988" s="196">
        <v>42996</v>
      </c>
    </row>
    <row r="2989" spans="1:8">
      <c r="A2989" s="82" t="s">
        <v>741</v>
      </c>
      <c r="B2989" s="197" t="s">
        <v>744</v>
      </c>
      <c r="C2989" s="197" t="s">
        <v>734</v>
      </c>
      <c r="D2989" s="197" t="s">
        <v>491</v>
      </c>
      <c r="E2989" s="197" t="s">
        <v>28</v>
      </c>
      <c r="F2989" s="199">
        <v>8227.8943910442704</v>
      </c>
      <c r="G2989" s="197">
        <f>'Drop downs XTRA'!$F2989*2</f>
        <v>16455.788782088541</v>
      </c>
      <c r="H2989" s="200">
        <v>42727</v>
      </c>
    </row>
    <row r="2990" spans="1:8">
      <c r="A2990" s="83" t="s">
        <v>746</v>
      </c>
      <c r="B2990" s="194" t="s">
        <v>744</v>
      </c>
      <c r="C2990" s="194" t="s">
        <v>743</v>
      </c>
      <c r="D2990" s="194" t="s">
        <v>752</v>
      </c>
      <c r="E2990" s="194" t="s">
        <v>28</v>
      </c>
      <c r="F2990" s="195">
        <v>11336.843221335546</v>
      </c>
      <c r="G2990" s="194">
        <f>'Drop downs XTRA'!$F2990*2</f>
        <v>22673.686442671093</v>
      </c>
      <c r="H2990" s="196">
        <v>42320</v>
      </c>
    </row>
    <row r="2991" spans="1:8">
      <c r="A2991" s="82" t="s">
        <v>729</v>
      </c>
      <c r="B2991" s="197" t="s">
        <v>748</v>
      </c>
      <c r="C2991" s="197" t="s">
        <v>502</v>
      </c>
      <c r="D2991" s="197" t="s">
        <v>754</v>
      </c>
      <c r="E2991" s="197" t="s">
        <v>28</v>
      </c>
      <c r="F2991" s="199">
        <v>11146.356306508493</v>
      </c>
      <c r="G2991" s="197">
        <f>'Drop downs XTRA'!$F2991*2</f>
        <v>22292.712613016985</v>
      </c>
      <c r="H2991" s="200">
        <v>42808</v>
      </c>
    </row>
    <row r="2992" spans="1:8">
      <c r="A2992" s="83" t="s">
        <v>735</v>
      </c>
      <c r="B2992" s="194" t="s">
        <v>748</v>
      </c>
      <c r="C2992" s="194" t="s">
        <v>734</v>
      </c>
      <c r="D2992" s="194" t="s">
        <v>752</v>
      </c>
      <c r="E2992" s="194" t="s">
        <v>28</v>
      </c>
      <c r="F2992" s="195">
        <v>6205.9558140134113</v>
      </c>
      <c r="G2992" s="194">
        <f>'Drop downs XTRA'!$F2992*2</f>
        <v>12411.911628026823</v>
      </c>
      <c r="H2992" s="196">
        <v>42032</v>
      </c>
    </row>
    <row r="2993" spans="1:8">
      <c r="A2993" s="82" t="s">
        <v>741</v>
      </c>
      <c r="B2993" s="197" t="s">
        <v>748</v>
      </c>
      <c r="C2993" s="197" t="s">
        <v>731</v>
      </c>
      <c r="D2993" s="197" t="s">
        <v>752</v>
      </c>
      <c r="E2993" s="197" t="s">
        <v>28</v>
      </c>
      <c r="F2993" s="199">
        <v>6504.8649116774386</v>
      </c>
      <c r="G2993" s="197">
        <f>'Drop downs XTRA'!$F2993*2</f>
        <v>13009.729823354877</v>
      </c>
      <c r="H2993" s="200">
        <v>42092</v>
      </c>
    </row>
    <row r="2994" spans="1:8">
      <c r="A2994" s="83" t="s">
        <v>746</v>
      </c>
      <c r="B2994" s="194" t="s">
        <v>748</v>
      </c>
      <c r="C2994" s="194" t="s">
        <v>743</v>
      </c>
      <c r="D2994" s="194" t="s">
        <v>752</v>
      </c>
      <c r="E2994" s="194" t="s">
        <v>28</v>
      </c>
      <c r="F2994" s="195">
        <v>21596.936238306171</v>
      </c>
      <c r="G2994" s="194">
        <f>'Drop downs XTRA'!$F2994*2</f>
        <v>43193.872476612341</v>
      </c>
      <c r="H2994" s="196">
        <v>42548</v>
      </c>
    </row>
    <row r="2995" spans="1:8">
      <c r="A2995" s="82" t="s">
        <v>729</v>
      </c>
      <c r="B2995" s="197" t="s">
        <v>738</v>
      </c>
      <c r="C2995" s="197" t="s">
        <v>750</v>
      </c>
      <c r="D2995" s="197" t="s">
        <v>752</v>
      </c>
      <c r="E2995" s="197" t="s">
        <v>28</v>
      </c>
      <c r="F2995" s="199">
        <v>27028.470214745998</v>
      </c>
      <c r="G2995" s="197">
        <f>'Drop downs XTRA'!$F2995*2</f>
        <v>54056.940429491995</v>
      </c>
      <c r="H2995" s="200">
        <v>42202</v>
      </c>
    </row>
    <row r="2996" spans="1:8">
      <c r="A2996" s="83" t="s">
        <v>735</v>
      </c>
      <c r="B2996" s="194" t="s">
        <v>738</v>
      </c>
      <c r="C2996" s="194" t="s">
        <v>504</v>
      </c>
      <c r="D2996" s="194" t="s">
        <v>752</v>
      </c>
      <c r="E2996" s="194" t="s">
        <v>28</v>
      </c>
      <c r="F2996" s="195">
        <v>4793.4162862279181</v>
      </c>
      <c r="G2996" s="194">
        <f>'Drop downs XTRA'!$F2996*2</f>
        <v>9586.8325724558363</v>
      </c>
      <c r="H2996" s="196">
        <v>42100</v>
      </c>
    </row>
    <row r="2997" spans="1:8">
      <c r="A2997" s="82" t="s">
        <v>741</v>
      </c>
      <c r="B2997" s="197" t="s">
        <v>738</v>
      </c>
      <c r="C2997" s="197" t="s">
        <v>743</v>
      </c>
      <c r="D2997" s="197" t="s">
        <v>751</v>
      </c>
      <c r="E2997" s="197" t="s">
        <v>28</v>
      </c>
      <c r="F2997" s="199">
        <v>9553.3857794949126</v>
      </c>
      <c r="G2997" s="197">
        <f>'Drop downs XTRA'!$F2997*2</f>
        <v>19106.771558989825</v>
      </c>
      <c r="H2997" s="200">
        <v>42737</v>
      </c>
    </row>
    <row r="2998" spans="1:8">
      <c r="A2998" s="83" t="s">
        <v>746</v>
      </c>
      <c r="B2998" s="194" t="s">
        <v>738</v>
      </c>
      <c r="C2998" s="194" t="s">
        <v>743</v>
      </c>
      <c r="D2998" s="194" t="s">
        <v>755</v>
      </c>
      <c r="E2998" s="194" t="s">
        <v>28</v>
      </c>
      <c r="F2998" s="195">
        <v>12093.779860506284</v>
      </c>
      <c r="G2998" s="194">
        <f>'Drop downs XTRA'!$F2998*2</f>
        <v>24187.559721012567</v>
      </c>
      <c r="H2998" s="196">
        <v>42007</v>
      </c>
    </row>
    <row r="2999" spans="1:8">
      <c r="A2999" s="82" t="s">
        <v>756</v>
      </c>
      <c r="B2999" s="197" t="s">
        <v>730</v>
      </c>
      <c r="C2999" s="197" t="s">
        <v>504</v>
      </c>
      <c r="D2999" s="197" t="s">
        <v>491</v>
      </c>
      <c r="E2999" s="197" t="s">
        <v>740</v>
      </c>
      <c r="F2999" s="199">
        <v>-8907.4513285839912</v>
      </c>
      <c r="G2999" s="197">
        <f>'Drop downs XTRA'!$F2999*2</f>
        <v>-17814.902657167982</v>
      </c>
      <c r="H2999" s="200">
        <v>42753</v>
      </c>
    </row>
    <row r="3000" spans="1:8">
      <c r="A3000" s="83" t="s">
        <v>757</v>
      </c>
      <c r="B3000" s="194" t="s">
        <v>730</v>
      </c>
      <c r="C3000" s="194" t="s">
        <v>734</v>
      </c>
      <c r="D3000" s="194" t="s">
        <v>491</v>
      </c>
      <c r="E3000" s="194" t="s">
        <v>740</v>
      </c>
      <c r="F3000" s="195">
        <v>-2636.2012892962503</v>
      </c>
      <c r="G3000" s="194">
        <f>'Drop downs XTRA'!$F3000*2</f>
        <v>-5272.4025785925005</v>
      </c>
      <c r="H3000" s="196">
        <v>42447</v>
      </c>
    </row>
    <row r="3001" spans="1:8">
      <c r="A3001" s="82" t="s">
        <v>758</v>
      </c>
      <c r="B3001" s="197" t="s">
        <v>730</v>
      </c>
      <c r="C3001" s="197" t="s">
        <v>750</v>
      </c>
      <c r="D3001" s="197" t="s">
        <v>491</v>
      </c>
      <c r="E3001" s="197" t="s">
        <v>740</v>
      </c>
      <c r="F3001" s="199">
        <v>-3586.2928601702406</v>
      </c>
      <c r="G3001" s="197">
        <f>'Drop downs XTRA'!$F3001*2</f>
        <v>-7172.5857203404812</v>
      </c>
      <c r="H3001" s="200">
        <v>42206</v>
      </c>
    </row>
    <row r="3002" spans="1:8">
      <c r="A3002" s="83" t="s">
        <v>759</v>
      </c>
      <c r="B3002" s="194" t="s">
        <v>730</v>
      </c>
      <c r="C3002" s="194" t="s">
        <v>743</v>
      </c>
      <c r="D3002" s="194" t="s">
        <v>751</v>
      </c>
      <c r="E3002" s="194" t="s">
        <v>740</v>
      </c>
      <c r="F3002" s="195">
        <v>-3356.8826576181673</v>
      </c>
      <c r="G3002" s="194">
        <f>'Drop downs XTRA'!$F3002*2</f>
        <v>-6713.7653152363346</v>
      </c>
      <c r="H3002" s="196">
        <v>42272</v>
      </c>
    </row>
    <row r="3003" spans="1:8">
      <c r="A3003" s="82" t="s">
        <v>756</v>
      </c>
      <c r="B3003" s="197" t="s">
        <v>738</v>
      </c>
      <c r="C3003" s="197" t="s">
        <v>743</v>
      </c>
      <c r="D3003" s="197" t="s">
        <v>751</v>
      </c>
      <c r="E3003" s="197" t="s">
        <v>740</v>
      </c>
      <c r="F3003" s="199">
        <v>-8779.9971135764172</v>
      </c>
      <c r="G3003" s="197">
        <f>'Drop downs XTRA'!$F3003*2</f>
        <v>-17559.994227152834</v>
      </c>
      <c r="H3003" s="200">
        <v>42065</v>
      </c>
    </row>
    <row r="3004" spans="1:8">
      <c r="A3004" s="83" t="s">
        <v>757</v>
      </c>
      <c r="B3004" s="194" t="s">
        <v>738</v>
      </c>
      <c r="C3004" s="194" t="s">
        <v>750</v>
      </c>
      <c r="D3004" s="194" t="s">
        <v>755</v>
      </c>
      <c r="E3004" s="194" t="s">
        <v>740</v>
      </c>
      <c r="F3004" s="195">
        <v>-3117.31796502</v>
      </c>
      <c r="G3004" s="194">
        <f>'Drop downs XTRA'!$F3004*2</f>
        <v>-6234.6359300399999</v>
      </c>
      <c r="H3004" s="196">
        <v>42468</v>
      </c>
    </row>
    <row r="3005" spans="1:8">
      <c r="A3005" s="82" t="s">
        <v>758</v>
      </c>
      <c r="B3005" s="197" t="s">
        <v>738</v>
      </c>
      <c r="C3005" s="197" t="s">
        <v>731</v>
      </c>
      <c r="D3005" s="197" t="s">
        <v>494</v>
      </c>
      <c r="E3005" s="197" t="s">
        <v>740</v>
      </c>
      <c r="F3005" s="199">
        <v>-4052.9169217152007</v>
      </c>
      <c r="G3005" s="197">
        <f>'Drop downs XTRA'!$F3005*2</f>
        <v>-8105.8338434304014</v>
      </c>
      <c r="H3005" s="200">
        <v>42716</v>
      </c>
    </row>
    <row r="3006" spans="1:8">
      <c r="A3006" s="83" t="s">
        <v>759</v>
      </c>
      <c r="B3006" s="194" t="s">
        <v>738</v>
      </c>
      <c r="C3006" s="194" t="s">
        <v>743</v>
      </c>
      <c r="D3006" s="194" t="s">
        <v>751</v>
      </c>
      <c r="E3006" s="194" t="s">
        <v>740</v>
      </c>
      <c r="F3006" s="195">
        <v>-3678.2058849802656</v>
      </c>
      <c r="G3006" s="194">
        <f>'Drop downs XTRA'!$F3006*2</f>
        <v>-7356.4117699605313</v>
      </c>
      <c r="H3006" s="196">
        <v>42628</v>
      </c>
    </row>
    <row r="3007" spans="1:8">
      <c r="A3007" s="82" t="s">
        <v>756</v>
      </c>
      <c r="B3007" s="197" t="s">
        <v>748</v>
      </c>
      <c r="C3007" s="197" t="s">
        <v>743</v>
      </c>
      <c r="D3007" s="197" t="s">
        <v>754</v>
      </c>
      <c r="E3007" s="197" t="s">
        <v>740</v>
      </c>
      <c r="F3007" s="199">
        <v>-9371.3958828846753</v>
      </c>
      <c r="G3007" s="197">
        <f>'Drop downs XTRA'!$F3007*2</f>
        <v>-18742.791765769351</v>
      </c>
      <c r="H3007" s="200">
        <v>42262</v>
      </c>
    </row>
    <row r="3008" spans="1:8">
      <c r="A3008" s="83" t="s">
        <v>757</v>
      </c>
      <c r="B3008" s="194" t="s">
        <v>748</v>
      </c>
      <c r="C3008" s="194" t="s">
        <v>734</v>
      </c>
      <c r="D3008" s="194" t="s">
        <v>752</v>
      </c>
      <c r="E3008" s="194" t="s">
        <v>740</v>
      </c>
      <c r="F3008" s="195">
        <v>-2964.1302893531247</v>
      </c>
      <c r="G3008" s="194">
        <f>'Drop downs XTRA'!$F3008*2</f>
        <v>-5928.2605787062494</v>
      </c>
      <c r="H3008" s="196">
        <v>42778</v>
      </c>
    </row>
    <row r="3009" spans="1:8">
      <c r="A3009" s="82" t="s">
        <v>758</v>
      </c>
      <c r="B3009" s="197" t="s">
        <v>748</v>
      </c>
      <c r="C3009" s="197" t="s">
        <v>504</v>
      </c>
      <c r="D3009" s="197" t="s">
        <v>494</v>
      </c>
      <c r="E3009" s="197" t="s">
        <v>740</v>
      </c>
      <c r="F3009" s="199">
        <v>-4341.7410839285776</v>
      </c>
      <c r="G3009" s="197">
        <f>'Drop downs XTRA'!$F3009*2</f>
        <v>-8683.4821678571552</v>
      </c>
      <c r="H3009" s="200">
        <v>42284</v>
      </c>
    </row>
    <row r="3010" spans="1:8">
      <c r="A3010" s="83" t="s">
        <v>759</v>
      </c>
      <c r="B3010" s="194" t="s">
        <v>748</v>
      </c>
      <c r="C3010" s="194" t="s">
        <v>731</v>
      </c>
      <c r="D3010" s="194" t="s">
        <v>754</v>
      </c>
      <c r="E3010" s="194" t="s">
        <v>740</v>
      </c>
      <c r="F3010" s="195">
        <v>-2317.3535757238287</v>
      </c>
      <c r="G3010" s="194">
        <f>'Drop downs XTRA'!$F3010*2</f>
        <v>-4634.7071514476575</v>
      </c>
      <c r="H3010" s="196">
        <v>42850</v>
      </c>
    </row>
    <row r="3011" spans="1:8">
      <c r="A3011" s="82" t="s">
        <v>756</v>
      </c>
      <c r="B3011" s="197" t="s">
        <v>744</v>
      </c>
      <c r="C3011" s="197" t="s">
        <v>731</v>
      </c>
      <c r="D3011" s="197" t="s">
        <v>752</v>
      </c>
      <c r="E3011" s="197" t="s">
        <v>740</v>
      </c>
      <c r="F3011" s="199">
        <v>-9136.2678453446406</v>
      </c>
      <c r="G3011" s="197">
        <f>'Drop downs XTRA'!$F3011*2</f>
        <v>-18272.535690689281</v>
      </c>
      <c r="H3011" s="200">
        <v>42758</v>
      </c>
    </row>
    <row r="3012" spans="1:8">
      <c r="A3012" s="83" t="s">
        <v>757</v>
      </c>
      <c r="B3012" s="194" t="s">
        <v>744</v>
      </c>
      <c r="C3012" s="194" t="s">
        <v>502</v>
      </c>
      <c r="D3012" s="194" t="s">
        <v>755</v>
      </c>
      <c r="E3012" s="194" t="s">
        <v>740</v>
      </c>
      <c r="F3012" s="195">
        <v>-3158.5159998000004</v>
      </c>
      <c r="G3012" s="194">
        <f>'Drop downs XTRA'!$F3012*2</f>
        <v>-6317.0319996000007</v>
      </c>
      <c r="H3012" s="196">
        <v>42666</v>
      </c>
    </row>
    <row r="3013" spans="1:8">
      <c r="A3013" s="82" t="s">
        <v>758</v>
      </c>
      <c r="B3013" s="197" t="s">
        <v>744</v>
      </c>
      <c r="C3013" s="197" t="s">
        <v>743</v>
      </c>
      <c r="D3013" s="197" t="s">
        <v>755</v>
      </c>
      <c r="E3013" s="197" t="s">
        <v>740</v>
      </c>
      <c r="F3013" s="199">
        <v>-4527.2086870993917</v>
      </c>
      <c r="G3013" s="197">
        <f>'Drop downs XTRA'!$F3013*2</f>
        <v>-9054.4173741987834</v>
      </c>
      <c r="H3013" s="200">
        <v>42093</v>
      </c>
    </row>
    <row r="3014" spans="1:8">
      <c r="A3014" s="83" t="s">
        <v>759</v>
      </c>
      <c r="B3014" s="194" t="s">
        <v>744</v>
      </c>
      <c r="C3014" s="194" t="s">
        <v>731</v>
      </c>
      <c r="D3014" s="194" t="s">
        <v>752</v>
      </c>
      <c r="E3014" s="194" t="s">
        <v>740</v>
      </c>
      <c r="F3014" s="195">
        <v>-2915.0666691497186</v>
      </c>
      <c r="G3014" s="194">
        <f>'Drop downs XTRA'!$F3014*2</f>
        <v>-5830.1333382994371</v>
      </c>
      <c r="H3014" s="196">
        <v>42728</v>
      </c>
    </row>
    <row r="3015" spans="1:8">
      <c r="A3015" s="82" t="s">
        <v>756</v>
      </c>
      <c r="B3015" s="197" t="s">
        <v>738</v>
      </c>
      <c r="C3015" s="197" t="s">
        <v>504</v>
      </c>
      <c r="D3015" s="197" t="s">
        <v>494</v>
      </c>
      <c r="E3015" s="197" t="s">
        <v>740</v>
      </c>
      <c r="F3015" s="199">
        <v>-8120.8956473349135</v>
      </c>
      <c r="G3015" s="197">
        <f>'Drop downs XTRA'!$F3015*2</f>
        <v>-16241.791294669827</v>
      </c>
      <c r="H3015" s="200">
        <v>42614</v>
      </c>
    </row>
    <row r="3016" spans="1:8">
      <c r="A3016" s="83" t="s">
        <v>757</v>
      </c>
      <c r="B3016" s="194" t="s">
        <v>738</v>
      </c>
      <c r="C3016" s="194" t="s">
        <v>502</v>
      </c>
      <c r="D3016" s="194" t="s">
        <v>491</v>
      </c>
      <c r="E3016" s="194" t="s">
        <v>740</v>
      </c>
      <c r="F3016" s="195">
        <v>-2219.8360599600001</v>
      </c>
      <c r="G3016" s="194">
        <f>'Drop downs XTRA'!$F3016*2</f>
        <v>-4439.6721199200001</v>
      </c>
      <c r="H3016" s="196">
        <v>42571</v>
      </c>
    </row>
    <row r="3017" spans="1:8">
      <c r="A3017" s="82" t="s">
        <v>758</v>
      </c>
      <c r="B3017" s="197" t="s">
        <v>738</v>
      </c>
      <c r="C3017" s="197" t="s">
        <v>743</v>
      </c>
      <c r="D3017" s="197" t="s">
        <v>754</v>
      </c>
      <c r="E3017" s="197" t="s">
        <v>740</v>
      </c>
      <c r="F3017" s="199">
        <v>-4803.4570924032005</v>
      </c>
      <c r="G3017" s="197">
        <f>'Drop downs XTRA'!$F3017*2</f>
        <v>-9606.914184806401</v>
      </c>
      <c r="H3017" s="200">
        <v>42774</v>
      </c>
    </row>
    <row r="3018" spans="1:8">
      <c r="A3018" s="83" t="s">
        <v>759</v>
      </c>
      <c r="B3018" s="194" t="s">
        <v>738</v>
      </c>
      <c r="C3018" s="194" t="s">
        <v>750</v>
      </c>
      <c r="D3018" s="194" t="s">
        <v>491</v>
      </c>
      <c r="E3018" s="194" t="s">
        <v>740</v>
      </c>
      <c r="F3018" s="195">
        <v>-4436.4335804212851</v>
      </c>
      <c r="G3018" s="194">
        <f>'Drop downs XTRA'!$F3018*2</f>
        <v>-8872.8671608425702</v>
      </c>
      <c r="H3018" s="196">
        <v>42513</v>
      </c>
    </row>
    <row r="3019" spans="1:8">
      <c r="A3019" s="82" t="s">
        <v>760</v>
      </c>
      <c r="B3019" s="197" t="s">
        <v>738</v>
      </c>
      <c r="C3019" s="197" t="s">
        <v>753</v>
      </c>
      <c r="D3019" s="197" t="s">
        <v>753</v>
      </c>
      <c r="E3019" s="197" t="s">
        <v>745</v>
      </c>
      <c r="F3019" s="199">
        <v>-6262.7591980800034</v>
      </c>
      <c r="G3019" s="197">
        <f>'Drop downs XTRA'!$F3019*2</f>
        <v>-12525.518396160007</v>
      </c>
      <c r="H3019" s="200">
        <v>42716</v>
      </c>
    </row>
    <row r="3020" spans="1:8">
      <c r="A3020" s="83" t="s">
        <v>39</v>
      </c>
      <c r="B3020" s="194" t="s">
        <v>738</v>
      </c>
      <c r="C3020" s="194" t="s">
        <v>753</v>
      </c>
      <c r="D3020" s="194" t="s">
        <v>753</v>
      </c>
      <c r="E3020" s="194" t="s">
        <v>745</v>
      </c>
      <c r="F3020" s="195">
        <v>-2419.8298425000003</v>
      </c>
      <c r="G3020" s="194">
        <f>'Drop downs XTRA'!$F3020*2</f>
        <v>-4839.6596850000005</v>
      </c>
      <c r="H3020" s="196">
        <v>42195</v>
      </c>
    </row>
    <row r="3021" spans="1:8">
      <c r="A3021" s="82" t="s">
        <v>761</v>
      </c>
      <c r="B3021" s="197" t="s">
        <v>738</v>
      </c>
      <c r="C3021" s="197" t="s">
        <v>753</v>
      </c>
      <c r="D3021" s="197" t="s">
        <v>753</v>
      </c>
      <c r="E3021" s="197" t="s">
        <v>745</v>
      </c>
      <c r="F3021" s="199">
        <v>-751.06483200000025</v>
      </c>
      <c r="G3021" s="197">
        <f>'Drop downs XTRA'!$F3021*2</f>
        <v>-1502.1296640000005</v>
      </c>
      <c r="H3021" s="200">
        <v>42522</v>
      </c>
    </row>
    <row r="3022" spans="1:8">
      <c r="A3022" s="83" t="s">
        <v>309</v>
      </c>
      <c r="B3022" s="194" t="s">
        <v>738</v>
      </c>
      <c r="C3022" s="194" t="s">
        <v>753</v>
      </c>
      <c r="D3022" s="194" t="s">
        <v>753</v>
      </c>
      <c r="E3022" s="194" t="s">
        <v>745</v>
      </c>
      <c r="F3022" s="195">
        <v>-1318.3321528107354</v>
      </c>
      <c r="G3022" s="194">
        <f>'Drop downs XTRA'!$F3022*2</f>
        <v>-2636.6643056214707</v>
      </c>
      <c r="H3022" s="196">
        <v>42423</v>
      </c>
    </row>
    <row r="3023" spans="1:8">
      <c r="A3023" s="82" t="s">
        <v>601</v>
      </c>
      <c r="B3023" s="197" t="s">
        <v>738</v>
      </c>
      <c r="C3023" s="197" t="s">
        <v>753</v>
      </c>
      <c r="D3023" s="197" t="s">
        <v>753</v>
      </c>
      <c r="E3023" s="197" t="s">
        <v>745</v>
      </c>
      <c r="F3023" s="199">
        <v>-710.47368000000006</v>
      </c>
      <c r="G3023" s="197">
        <f>'Drop downs XTRA'!$F3023*2</f>
        <v>-1420.9473600000001</v>
      </c>
      <c r="H3023" s="200">
        <v>42619</v>
      </c>
    </row>
    <row r="3024" spans="1:8">
      <c r="A3024" s="83" t="s">
        <v>762</v>
      </c>
      <c r="B3024" s="194" t="s">
        <v>738</v>
      </c>
      <c r="C3024" s="194" t="s">
        <v>753</v>
      </c>
      <c r="D3024" s="194" t="s">
        <v>753</v>
      </c>
      <c r="E3024" s="194" t="s">
        <v>745</v>
      </c>
      <c r="F3024" s="195">
        <v>-1447.8912</v>
      </c>
      <c r="G3024" s="194">
        <f>'Drop downs XTRA'!$F3024*2</f>
        <v>-2895.7824000000001</v>
      </c>
      <c r="H3024" s="196">
        <v>42149</v>
      </c>
    </row>
    <row r="3025" spans="1:8">
      <c r="A3025" s="82" t="s">
        <v>763</v>
      </c>
      <c r="B3025" s="197" t="s">
        <v>738</v>
      </c>
      <c r="C3025" s="197" t="s">
        <v>753</v>
      </c>
      <c r="D3025" s="197" t="s">
        <v>753</v>
      </c>
      <c r="E3025" s="197" t="s">
        <v>745</v>
      </c>
      <c r="F3025" s="199">
        <v>-1102.038082992</v>
      </c>
      <c r="G3025" s="197">
        <f>'Drop downs XTRA'!$F3025*2</f>
        <v>-2204.076165984</v>
      </c>
      <c r="H3025" s="200">
        <v>42759</v>
      </c>
    </row>
    <row r="3026" spans="1:8">
      <c r="A3026" s="83" t="s">
        <v>764</v>
      </c>
      <c r="B3026" s="194" t="s">
        <v>738</v>
      </c>
      <c r="C3026" s="194" t="s">
        <v>753</v>
      </c>
      <c r="D3026" s="194" t="s">
        <v>753</v>
      </c>
      <c r="E3026" s="194" t="s">
        <v>745</v>
      </c>
      <c r="F3026" s="195">
        <v>-1080.0718508123068</v>
      </c>
      <c r="G3026" s="194">
        <f>'Drop downs XTRA'!$F3026*2</f>
        <v>-2160.1437016246136</v>
      </c>
      <c r="H3026" s="196">
        <v>42274</v>
      </c>
    </row>
    <row r="3027" spans="1:8">
      <c r="A3027" s="82" t="s">
        <v>533</v>
      </c>
      <c r="B3027" s="197" t="s">
        <v>738</v>
      </c>
      <c r="C3027" s="197" t="s">
        <v>753</v>
      </c>
      <c r="D3027" s="197" t="s">
        <v>753</v>
      </c>
      <c r="E3027" s="197" t="s">
        <v>745</v>
      </c>
      <c r="F3027" s="199">
        <v>-1786.2474239999999</v>
      </c>
      <c r="G3027" s="197">
        <f>'Drop downs XTRA'!$F3027*2</f>
        <v>-3572.4948479999998</v>
      </c>
      <c r="H3027" s="200">
        <v>42134</v>
      </c>
    </row>
    <row r="3028" spans="1:8">
      <c r="A3028" s="83" t="s">
        <v>760</v>
      </c>
      <c r="B3028" s="194" t="s">
        <v>730</v>
      </c>
      <c r="C3028" s="194" t="s">
        <v>753</v>
      </c>
      <c r="D3028" s="194" t="s">
        <v>753</v>
      </c>
      <c r="E3028" s="194" t="s">
        <v>745</v>
      </c>
      <c r="F3028" s="195">
        <v>-5233.7856186000026</v>
      </c>
      <c r="G3028" s="194">
        <f>'Drop downs XTRA'!$F3028*2</f>
        <v>-10467.571237200005</v>
      </c>
      <c r="H3028" s="196">
        <v>42744</v>
      </c>
    </row>
    <row r="3029" spans="1:8">
      <c r="A3029" s="82" t="s">
        <v>39</v>
      </c>
      <c r="B3029" s="197" t="s">
        <v>730</v>
      </c>
      <c r="C3029" s="197" t="s">
        <v>753</v>
      </c>
      <c r="D3029" s="197" t="s">
        <v>753</v>
      </c>
      <c r="E3029" s="197" t="s">
        <v>745</v>
      </c>
      <c r="F3029" s="199">
        <v>-2867.9464800000001</v>
      </c>
      <c r="G3029" s="197">
        <f>'Drop downs XTRA'!$F3029*2</f>
        <v>-5735.8929600000001</v>
      </c>
      <c r="H3029" s="200">
        <v>42137</v>
      </c>
    </row>
    <row r="3030" spans="1:8">
      <c r="A3030" s="83" t="s">
        <v>761</v>
      </c>
      <c r="B3030" s="194" t="s">
        <v>730</v>
      </c>
      <c r="C3030" s="194" t="s">
        <v>753</v>
      </c>
      <c r="D3030" s="194" t="s">
        <v>753</v>
      </c>
      <c r="E3030" s="194" t="s">
        <v>745</v>
      </c>
      <c r="F3030" s="195">
        <v>-565.52774399999998</v>
      </c>
      <c r="G3030" s="194">
        <f>'Drop downs XTRA'!$F3030*2</f>
        <v>-1131.055488</v>
      </c>
      <c r="H3030" s="196">
        <v>42422</v>
      </c>
    </row>
    <row r="3031" spans="1:8">
      <c r="A3031" s="82" t="s">
        <v>309</v>
      </c>
      <c r="B3031" s="197" t="s">
        <v>730</v>
      </c>
      <c r="C3031" s="197" t="s">
        <v>753</v>
      </c>
      <c r="D3031" s="197" t="s">
        <v>753</v>
      </c>
      <c r="E3031" s="197" t="s">
        <v>745</v>
      </c>
      <c r="F3031" s="199">
        <v>-1614.9198137355349</v>
      </c>
      <c r="G3031" s="197">
        <f>'Drop downs XTRA'!$F3031*2</f>
        <v>-3229.8396274710699</v>
      </c>
      <c r="H3031" s="200">
        <v>42949</v>
      </c>
    </row>
    <row r="3032" spans="1:8">
      <c r="A3032" s="83" t="s">
        <v>601</v>
      </c>
      <c r="B3032" s="194" t="s">
        <v>730</v>
      </c>
      <c r="C3032" s="194" t="s">
        <v>753</v>
      </c>
      <c r="D3032" s="194" t="s">
        <v>753</v>
      </c>
      <c r="E3032" s="194" t="s">
        <v>745</v>
      </c>
      <c r="F3032" s="195">
        <v>-848.80240200000037</v>
      </c>
      <c r="G3032" s="194">
        <f>'Drop downs XTRA'!$F3032*2</f>
        <v>-1697.6048040000007</v>
      </c>
      <c r="H3032" s="196">
        <v>42736</v>
      </c>
    </row>
    <row r="3033" spans="1:8">
      <c r="A3033" s="82" t="s">
        <v>762</v>
      </c>
      <c r="B3033" s="197" t="s">
        <v>730</v>
      </c>
      <c r="C3033" s="197" t="s">
        <v>753</v>
      </c>
      <c r="D3033" s="197" t="s">
        <v>753</v>
      </c>
      <c r="E3033" s="197" t="s">
        <v>745</v>
      </c>
      <c r="F3033" s="199">
        <v>-1091.1129600000002</v>
      </c>
      <c r="G3033" s="197">
        <f>'Drop downs XTRA'!$F3033*2</f>
        <v>-2182.2259200000003</v>
      </c>
      <c r="H3033" s="200">
        <v>42409</v>
      </c>
    </row>
    <row r="3034" spans="1:8">
      <c r="A3034" s="83" t="s">
        <v>763</v>
      </c>
      <c r="B3034" s="194" t="s">
        <v>730</v>
      </c>
      <c r="C3034" s="194" t="s">
        <v>753</v>
      </c>
      <c r="D3034" s="194" t="s">
        <v>753</v>
      </c>
      <c r="E3034" s="194" t="s">
        <v>745</v>
      </c>
      <c r="F3034" s="195">
        <v>-1247.33323008</v>
      </c>
      <c r="G3034" s="194">
        <f>'Drop downs XTRA'!$F3034*2</f>
        <v>-2494.66646016</v>
      </c>
      <c r="H3034" s="196">
        <v>42715</v>
      </c>
    </row>
    <row r="3035" spans="1:8">
      <c r="A3035" s="82" t="s">
        <v>764</v>
      </c>
      <c r="B3035" s="197" t="s">
        <v>730</v>
      </c>
      <c r="C3035" s="197" t="s">
        <v>753</v>
      </c>
      <c r="D3035" s="197" t="s">
        <v>753</v>
      </c>
      <c r="E3035" s="197" t="s">
        <v>745</v>
      </c>
      <c r="F3035" s="199">
        <v>-2044.5713948254236</v>
      </c>
      <c r="G3035" s="197">
        <f>'Drop downs XTRA'!$F3035*2</f>
        <v>-4089.1427896508471</v>
      </c>
      <c r="H3035" s="200">
        <v>42761</v>
      </c>
    </row>
    <row r="3036" spans="1:8">
      <c r="A3036" s="83" t="s">
        <v>533</v>
      </c>
      <c r="B3036" s="194" t="s">
        <v>730</v>
      </c>
      <c r="C3036" s="194" t="s">
        <v>753</v>
      </c>
      <c r="D3036" s="194" t="s">
        <v>753</v>
      </c>
      <c r="E3036" s="194" t="s">
        <v>745</v>
      </c>
      <c r="F3036" s="195">
        <v>-2224.3772879999997</v>
      </c>
      <c r="G3036" s="194">
        <f>'Drop downs XTRA'!$F3036*2</f>
        <v>-4448.7545759999994</v>
      </c>
      <c r="H3036" s="196">
        <v>42919</v>
      </c>
    </row>
    <row r="3037" spans="1:8">
      <c r="A3037" s="82" t="s">
        <v>760</v>
      </c>
      <c r="B3037" s="197" t="s">
        <v>738</v>
      </c>
      <c r="C3037" s="197" t="s">
        <v>753</v>
      </c>
      <c r="D3037" s="197" t="s">
        <v>753</v>
      </c>
      <c r="E3037" s="197" t="s">
        <v>745</v>
      </c>
      <c r="F3037" s="199">
        <v>-8141.7769684020022</v>
      </c>
      <c r="G3037" s="197">
        <f>'Drop downs XTRA'!$F3037*2</f>
        <v>-16283.553936804004</v>
      </c>
      <c r="H3037" s="200">
        <v>42698</v>
      </c>
    </row>
    <row r="3038" spans="1:8">
      <c r="A3038" s="83" t="s">
        <v>39</v>
      </c>
      <c r="B3038" s="194" t="s">
        <v>738</v>
      </c>
      <c r="C3038" s="194" t="s">
        <v>753</v>
      </c>
      <c r="D3038" s="194" t="s">
        <v>753</v>
      </c>
      <c r="E3038" s="194" t="s">
        <v>745</v>
      </c>
      <c r="F3038" s="195">
        <v>-3111.2097975000011</v>
      </c>
      <c r="G3038" s="194">
        <f>'Drop downs XTRA'!$F3038*2</f>
        <v>-6222.4195950000021</v>
      </c>
      <c r="H3038" s="196">
        <v>42710</v>
      </c>
    </row>
    <row r="3039" spans="1:8">
      <c r="A3039" s="82" t="s">
        <v>761</v>
      </c>
      <c r="B3039" s="197" t="s">
        <v>738</v>
      </c>
      <c r="C3039" s="197" t="s">
        <v>753</v>
      </c>
      <c r="D3039" s="197" t="s">
        <v>753</v>
      </c>
      <c r="E3039" s="197" t="s">
        <v>745</v>
      </c>
      <c r="F3039" s="199">
        <v>-1468.1088</v>
      </c>
      <c r="G3039" s="197">
        <f>'Drop downs XTRA'!$F3039*2</f>
        <v>-2936.2175999999999</v>
      </c>
      <c r="H3039" s="200">
        <v>42219</v>
      </c>
    </row>
    <row r="3040" spans="1:8">
      <c r="A3040" s="83" t="s">
        <v>309</v>
      </c>
      <c r="B3040" s="194" t="s">
        <v>738</v>
      </c>
      <c r="C3040" s="194" t="s">
        <v>753</v>
      </c>
      <c r="D3040" s="194" t="s">
        <v>753</v>
      </c>
      <c r="E3040" s="194" t="s">
        <v>745</v>
      </c>
      <c r="F3040" s="195">
        <v>-1659.8855192774397</v>
      </c>
      <c r="G3040" s="194">
        <f>'Drop downs XTRA'!$F3040*2</f>
        <v>-3319.7710385548794</v>
      </c>
      <c r="H3040" s="196">
        <v>42699</v>
      </c>
    </row>
    <row r="3041" spans="1:8">
      <c r="A3041" s="82" t="s">
        <v>601</v>
      </c>
      <c r="B3041" s="197" t="s">
        <v>738</v>
      </c>
      <c r="C3041" s="197" t="s">
        <v>753</v>
      </c>
      <c r="D3041" s="197" t="s">
        <v>753</v>
      </c>
      <c r="E3041" s="197" t="s">
        <v>745</v>
      </c>
      <c r="F3041" s="199">
        <v>-840.36203999999998</v>
      </c>
      <c r="G3041" s="197">
        <f>'Drop downs XTRA'!$F3041*2</f>
        <v>-1680.72408</v>
      </c>
      <c r="H3041" s="200">
        <v>42940</v>
      </c>
    </row>
    <row r="3042" spans="1:8">
      <c r="A3042" s="83" t="s">
        <v>762</v>
      </c>
      <c r="B3042" s="194" t="s">
        <v>738</v>
      </c>
      <c r="C3042" s="194" t="s">
        <v>753</v>
      </c>
      <c r="D3042" s="194" t="s">
        <v>753</v>
      </c>
      <c r="E3042" s="194" t="s">
        <v>745</v>
      </c>
      <c r="F3042" s="195">
        <v>-951.4874880000001</v>
      </c>
      <c r="G3042" s="194">
        <f>'Drop downs XTRA'!$F3042*2</f>
        <v>-1902.9749760000002</v>
      </c>
      <c r="H3042" s="196">
        <v>42518</v>
      </c>
    </row>
    <row r="3043" spans="1:8">
      <c r="A3043" s="82" t="s">
        <v>763</v>
      </c>
      <c r="B3043" s="197" t="s">
        <v>738</v>
      </c>
      <c r="C3043" s="197" t="s">
        <v>753</v>
      </c>
      <c r="D3043" s="197" t="s">
        <v>753</v>
      </c>
      <c r="E3043" s="197" t="s">
        <v>745</v>
      </c>
      <c r="F3043" s="199">
        <v>-1233.4398073829998</v>
      </c>
      <c r="G3043" s="197">
        <f>'Drop downs XTRA'!$F3043*2</f>
        <v>-2466.8796147659996</v>
      </c>
      <c r="H3043" s="200">
        <v>42675</v>
      </c>
    </row>
    <row r="3044" spans="1:8">
      <c r="A3044" s="83" t="s">
        <v>764</v>
      </c>
      <c r="B3044" s="194" t="s">
        <v>738</v>
      </c>
      <c r="C3044" s="194" t="s">
        <v>753</v>
      </c>
      <c r="D3044" s="194" t="s">
        <v>753</v>
      </c>
      <c r="E3044" s="194" t="s">
        <v>745</v>
      </c>
      <c r="F3044" s="195">
        <v>-1511.1479604062265</v>
      </c>
      <c r="G3044" s="194">
        <f>'Drop downs XTRA'!$F3044*2</f>
        <v>-3022.295920812453</v>
      </c>
      <c r="H3044" s="196">
        <v>42539</v>
      </c>
    </row>
    <row r="3045" spans="1:8">
      <c r="A3045" s="82" t="s">
        <v>533</v>
      </c>
      <c r="B3045" s="197" t="s">
        <v>738</v>
      </c>
      <c r="C3045" s="197" t="s">
        <v>753</v>
      </c>
      <c r="D3045" s="197" t="s">
        <v>753</v>
      </c>
      <c r="E3045" s="197" t="s">
        <v>745</v>
      </c>
      <c r="F3045" s="199">
        <v>-944.11612799999989</v>
      </c>
      <c r="G3045" s="197">
        <f>'Drop downs XTRA'!$F3045*2</f>
        <v>-1888.2322559999998</v>
      </c>
      <c r="H3045" s="200">
        <v>42232</v>
      </c>
    </row>
    <row r="3046" spans="1:8">
      <c r="A3046" s="83" t="s">
        <v>760</v>
      </c>
      <c r="B3046" s="194" t="s">
        <v>748</v>
      </c>
      <c r="C3046" s="194" t="s">
        <v>753</v>
      </c>
      <c r="D3046" s="194" t="s">
        <v>753</v>
      </c>
      <c r="E3046" s="194" t="s">
        <v>745</v>
      </c>
      <c r="F3046" s="195">
        <v>-6569.5453651080024</v>
      </c>
      <c r="G3046" s="194">
        <f>'Drop downs XTRA'!$F3046*2</f>
        <v>-13139.090730216005</v>
      </c>
      <c r="H3046" s="196">
        <v>42462</v>
      </c>
    </row>
    <row r="3047" spans="1:8">
      <c r="A3047" s="82" t="s">
        <v>39</v>
      </c>
      <c r="B3047" s="197" t="s">
        <v>748</v>
      </c>
      <c r="C3047" s="197" t="s">
        <v>753</v>
      </c>
      <c r="D3047" s="197" t="s">
        <v>753</v>
      </c>
      <c r="E3047" s="197" t="s">
        <v>745</v>
      </c>
      <c r="F3047" s="199">
        <v>-3226.4397900000008</v>
      </c>
      <c r="G3047" s="197">
        <f>'Drop downs XTRA'!$F3047*2</f>
        <v>-6452.8795800000016</v>
      </c>
      <c r="H3047" s="200">
        <v>42579</v>
      </c>
    </row>
    <row r="3048" spans="1:8">
      <c r="A3048" s="83" t="s">
        <v>761</v>
      </c>
      <c r="B3048" s="194" t="s">
        <v>748</v>
      </c>
      <c r="C3048" s="194" t="s">
        <v>753</v>
      </c>
      <c r="D3048" s="194" t="s">
        <v>753</v>
      </c>
      <c r="E3048" s="194" t="s">
        <v>745</v>
      </c>
      <c r="F3048" s="195">
        <v>-1124.4795839999999</v>
      </c>
      <c r="G3048" s="194">
        <f>'Drop downs XTRA'!$F3048*2</f>
        <v>-2248.9591679999999</v>
      </c>
      <c r="H3048" s="196">
        <v>42276</v>
      </c>
    </row>
    <row r="3049" spans="1:8">
      <c r="A3049" s="82" t="s">
        <v>309</v>
      </c>
      <c r="B3049" s="197" t="s">
        <v>748</v>
      </c>
      <c r="C3049" s="197" t="s">
        <v>753</v>
      </c>
      <c r="D3049" s="197" t="s">
        <v>753</v>
      </c>
      <c r="E3049" s="197" t="s">
        <v>745</v>
      </c>
      <c r="F3049" s="199">
        <v>-1132.7302756223999</v>
      </c>
      <c r="G3049" s="197">
        <f>'Drop downs XTRA'!$F3049*2</f>
        <v>-2265.4605512447997</v>
      </c>
      <c r="H3049" s="200">
        <v>42631</v>
      </c>
    </row>
    <row r="3050" spans="1:8">
      <c r="A3050" s="83" t="s">
        <v>601</v>
      </c>
      <c r="B3050" s="194" t="s">
        <v>748</v>
      </c>
      <c r="C3050" s="194" t="s">
        <v>753</v>
      </c>
      <c r="D3050" s="194" t="s">
        <v>753</v>
      </c>
      <c r="E3050" s="194" t="s">
        <v>745</v>
      </c>
      <c r="F3050" s="195">
        <v>-672.06127275000006</v>
      </c>
      <c r="G3050" s="194">
        <f>'Drop downs XTRA'!$F3050*2</f>
        <v>-1344.1225455000001</v>
      </c>
      <c r="H3050" s="196">
        <v>42525</v>
      </c>
    </row>
    <row r="3051" spans="1:8">
      <c r="A3051" s="82" t="s">
        <v>762</v>
      </c>
      <c r="B3051" s="197" t="s">
        <v>748</v>
      </c>
      <c r="C3051" s="197" t="s">
        <v>753</v>
      </c>
      <c r="D3051" s="197" t="s">
        <v>753</v>
      </c>
      <c r="E3051" s="197" t="s">
        <v>745</v>
      </c>
      <c r="F3051" s="199">
        <v>-737.88825600000007</v>
      </c>
      <c r="G3051" s="197">
        <f>'Drop downs XTRA'!$F3051*2</f>
        <v>-1475.7765120000001</v>
      </c>
      <c r="H3051" s="200">
        <v>42665</v>
      </c>
    </row>
    <row r="3052" spans="1:8">
      <c r="A3052" s="83" t="s">
        <v>763</v>
      </c>
      <c r="B3052" s="194" t="s">
        <v>748</v>
      </c>
      <c r="C3052" s="194" t="s">
        <v>753</v>
      </c>
      <c r="D3052" s="194" t="s">
        <v>753</v>
      </c>
      <c r="E3052" s="194" t="s">
        <v>745</v>
      </c>
      <c r="F3052" s="195">
        <v>-1853.1807989760002</v>
      </c>
      <c r="G3052" s="194">
        <f>'Drop downs XTRA'!$F3052*2</f>
        <v>-3706.3615979520005</v>
      </c>
      <c r="H3052" s="196">
        <v>42702</v>
      </c>
    </row>
    <row r="3053" spans="1:8">
      <c r="A3053" s="82" t="s">
        <v>764</v>
      </c>
      <c r="B3053" s="197" t="s">
        <v>748</v>
      </c>
      <c r="C3053" s="197" t="s">
        <v>753</v>
      </c>
      <c r="D3053" s="197" t="s">
        <v>753</v>
      </c>
      <c r="E3053" s="197" t="s">
        <v>745</v>
      </c>
      <c r="F3053" s="199">
        <v>-931.75322429139169</v>
      </c>
      <c r="G3053" s="197">
        <f>'Drop downs XTRA'!$F3053*2</f>
        <v>-1863.5064485827834</v>
      </c>
      <c r="H3053" s="200">
        <v>42634</v>
      </c>
    </row>
    <row r="3054" spans="1:8">
      <c r="A3054" s="83" t="s">
        <v>533</v>
      </c>
      <c r="B3054" s="194" t="s">
        <v>748</v>
      </c>
      <c r="C3054" s="194" t="s">
        <v>753</v>
      </c>
      <c r="D3054" s="194" t="s">
        <v>753</v>
      </c>
      <c r="E3054" s="194" t="s">
        <v>745</v>
      </c>
      <c r="F3054" s="195">
        <v>-1608.6356999999998</v>
      </c>
      <c r="G3054" s="194">
        <f>'Drop downs XTRA'!$F3054*2</f>
        <v>-3217.2713999999996</v>
      </c>
      <c r="H3054" s="196">
        <v>42938</v>
      </c>
    </row>
    <row r="3055" spans="1:8">
      <c r="A3055" s="82" t="s">
        <v>760</v>
      </c>
      <c r="B3055" s="197" t="s">
        <v>744</v>
      </c>
      <c r="C3055" s="197" t="s">
        <v>753</v>
      </c>
      <c r="D3055" s="197" t="s">
        <v>753</v>
      </c>
      <c r="E3055" s="197" t="s">
        <v>745</v>
      </c>
      <c r="F3055" s="199">
        <v>-5932.8698405130017</v>
      </c>
      <c r="G3055" s="197">
        <f>'Drop downs XTRA'!$F3055*2</f>
        <v>-11865.739681026003</v>
      </c>
      <c r="H3055" s="200">
        <v>42114</v>
      </c>
    </row>
    <row r="3056" spans="1:8">
      <c r="A3056" s="83" t="s">
        <v>39</v>
      </c>
      <c r="B3056" s="194" t="s">
        <v>744</v>
      </c>
      <c r="C3056" s="194" t="s">
        <v>753</v>
      </c>
      <c r="D3056" s="194" t="s">
        <v>753</v>
      </c>
      <c r="E3056" s="194" t="s">
        <v>745</v>
      </c>
      <c r="F3056" s="195">
        <v>-1843.6798800000006</v>
      </c>
      <c r="G3056" s="194">
        <f>'Drop downs XTRA'!$F3056*2</f>
        <v>-3687.3597600000012</v>
      </c>
      <c r="H3056" s="196">
        <v>42938</v>
      </c>
    </row>
    <row r="3057" spans="1:8">
      <c r="A3057" s="82" t="s">
        <v>761</v>
      </c>
      <c r="B3057" s="197" t="s">
        <v>744</v>
      </c>
      <c r="C3057" s="197" t="s">
        <v>753</v>
      </c>
      <c r="D3057" s="197" t="s">
        <v>753</v>
      </c>
      <c r="E3057" s="197" t="s">
        <v>745</v>
      </c>
      <c r="F3057" s="199">
        <v>-947.38895999999988</v>
      </c>
      <c r="G3057" s="197">
        <f>'Drop downs XTRA'!$F3057*2</f>
        <v>-1894.7779199999998</v>
      </c>
      <c r="H3057" s="200">
        <v>42172</v>
      </c>
    </row>
    <row r="3058" spans="1:8">
      <c r="A3058" s="83" t="s">
        <v>309</v>
      </c>
      <c r="B3058" s="194" t="s">
        <v>744</v>
      </c>
      <c r="C3058" s="194" t="s">
        <v>753</v>
      </c>
      <c r="D3058" s="194" t="s">
        <v>753</v>
      </c>
      <c r="E3058" s="194" t="s">
        <v>745</v>
      </c>
      <c r="F3058" s="195">
        <v>-1405.7473164134399</v>
      </c>
      <c r="G3058" s="194">
        <f>'Drop downs XTRA'!$F3058*2</f>
        <v>-2811.4946328268798</v>
      </c>
      <c r="H3058" s="196">
        <v>42149</v>
      </c>
    </row>
    <row r="3059" spans="1:8">
      <c r="A3059" s="82" t="s">
        <v>601</v>
      </c>
      <c r="B3059" s="197" t="s">
        <v>744</v>
      </c>
      <c r="C3059" s="197" t="s">
        <v>753</v>
      </c>
      <c r="D3059" s="197" t="s">
        <v>753</v>
      </c>
      <c r="E3059" s="197" t="s">
        <v>745</v>
      </c>
      <c r="F3059" s="199">
        <v>-957.06801450000012</v>
      </c>
      <c r="G3059" s="197">
        <f>'Drop downs XTRA'!$F3059*2</f>
        <v>-1914.1360290000002</v>
      </c>
      <c r="H3059" s="200">
        <v>42988</v>
      </c>
    </row>
    <row r="3060" spans="1:8">
      <c r="A3060" s="83" t="s">
        <v>762</v>
      </c>
      <c r="B3060" s="194" t="s">
        <v>744</v>
      </c>
      <c r="C3060" s="194" t="s">
        <v>753</v>
      </c>
      <c r="D3060" s="194" t="s">
        <v>753</v>
      </c>
      <c r="E3060" s="194" t="s">
        <v>745</v>
      </c>
      <c r="F3060" s="195">
        <v>-1186.5853439999998</v>
      </c>
      <c r="G3060" s="194">
        <f>'Drop downs XTRA'!$F3060*2</f>
        <v>-2373.1706879999997</v>
      </c>
      <c r="H3060" s="196">
        <v>42934</v>
      </c>
    </row>
    <row r="3061" spans="1:8">
      <c r="A3061" s="82" t="s">
        <v>763</v>
      </c>
      <c r="B3061" s="197" t="s">
        <v>744</v>
      </c>
      <c r="C3061" s="197" t="s">
        <v>753</v>
      </c>
      <c r="D3061" s="197" t="s">
        <v>753</v>
      </c>
      <c r="E3061" s="197" t="s">
        <v>745</v>
      </c>
      <c r="F3061" s="199">
        <v>-959.66952681599992</v>
      </c>
      <c r="G3061" s="197">
        <f>'Drop downs XTRA'!$F3061*2</f>
        <v>-1919.3390536319998</v>
      </c>
      <c r="H3061" s="200">
        <v>42222</v>
      </c>
    </row>
    <row r="3062" spans="1:8">
      <c r="A3062" s="83" t="s">
        <v>764</v>
      </c>
      <c r="B3062" s="194" t="s">
        <v>744</v>
      </c>
      <c r="C3062" s="194" t="s">
        <v>753</v>
      </c>
      <c r="D3062" s="194" t="s">
        <v>753</v>
      </c>
      <c r="E3062" s="194" t="s">
        <v>745</v>
      </c>
      <c r="F3062" s="195">
        <v>-917.80973413914364</v>
      </c>
      <c r="G3062" s="194">
        <f>'Drop downs XTRA'!$F3062*2</f>
        <v>-1835.6194682782873</v>
      </c>
      <c r="H3062" s="196">
        <v>42057</v>
      </c>
    </row>
    <row r="3063" spans="1:8">
      <c r="A3063" s="82" t="s">
        <v>533</v>
      </c>
      <c r="B3063" s="197" t="s">
        <v>744</v>
      </c>
      <c r="C3063" s="197" t="s">
        <v>753</v>
      </c>
      <c r="D3063" s="197" t="s">
        <v>753</v>
      </c>
      <c r="E3063" s="197" t="s">
        <v>745</v>
      </c>
      <c r="F3063" s="199">
        <v>-1052.0696339999997</v>
      </c>
      <c r="G3063" s="197">
        <f>'Drop downs XTRA'!$F3063*2</f>
        <v>-2104.1392679999994</v>
      </c>
      <c r="H3063" s="200">
        <v>42988</v>
      </c>
    </row>
    <row r="3064" spans="1:8">
      <c r="A3064" s="83" t="s">
        <v>729</v>
      </c>
      <c r="B3064" s="194" t="s">
        <v>730</v>
      </c>
      <c r="C3064" s="194" t="s">
        <v>731</v>
      </c>
      <c r="D3064" s="194" t="s">
        <v>732</v>
      </c>
      <c r="E3064" s="194" t="s">
        <v>28</v>
      </c>
      <c r="F3064" s="195">
        <v>30000</v>
      </c>
      <c r="G3064" s="194">
        <f>'Drop downs XTRA'!$F3064*2</f>
        <v>60000</v>
      </c>
      <c r="H3064" s="196">
        <v>42255</v>
      </c>
    </row>
    <row r="3065" spans="1:8">
      <c r="A3065" s="82" t="s">
        <v>735</v>
      </c>
      <c r="B3065" s="197" t="s">
        <v>730</v>
      </c>
      <c r="C3065" s="197" t="s">
        <v>504</v>
      </c>
      <c r="D3065" s="197" t="s">
        <v>739</v>
      </c>
      <c r="E3065" s="197" t="s">
        <v>28</v>
      </c>
      <c r="F3065" s="199">
        <v>16000</v>
      </c>
      <c r="G3065" s="197">
        <f>'Drop downs XTRA'!$F3065*2</f>
        <v>32000</v>
      </c>
      <c r="H3065" s="200">
        <v>42971</v>
      </c>
    </row>
    <row r="3066" spans="1:8">
      <c r="A3066" s="83" t="s">
        <v>741</v>
      </c>
      <c r="B3066" s="194" t="s">
        <v>730</v>
      </c>
      <c r="C3066" s="194" t="s">
        <v>504</v>
      </c>
      <c r="D3066" s="194" t="s">
        <v>739</v>
      </c>
      <c r="E3066" s="194" t="s">
        <v>28</v>
      </c>
      <c r="F3066" s="195">
        <v>20000</v>
      </c>
      <c r="G3066" s="194">
        <f>'Drop downs XTRA'!$F3066*2</f>
        <v>40000</v>
      </c>
      <c r="H3066" s="196">
        <v>42846</v>
      </c>
    </row>
    <row r="3067" spans="1:8">
      <c r="A3067" s="82" t="s">
        <v>746</v>
      </c>
      <c r="B3067" s="197" t="s">
        <v>730</v>
      </c>
      <c r="C3067" s="197" t="s">
        <v>734</v>
      </c>
      <c r="D3067" s="197" t="s">
        <v>494</v>
      </c>
      <c r="E3067" s="197" t="s">
        <v>28</v>
      </c>
      <c r="F3067" s="199">
        <v>22000</v>
      </c>
      <c r="G3067" s="197">
        <f>'Drop downs XTRA'!$F3067*2</f>
        <v>44000</v>
      </c>
      <c r="H3067" s="200">
        <v>42751</v>
      </c>
    </row>
    <row r="3068" spans="1:8">
      <c r="A3068" s="83" t="s">
        <v>729</v>
      </c>
      <c r="B3068" s="194" t="s">
        <v>738</v>
      </c>
      <c r="C3068" s="194" t="s">
        <v>731</v>
      </c>
      <c r="D3068" s="194" t="s">
        <v>739</v>
      </c>
      <c r="E3068" s="194" t="s">
        <v>28</v>
      </c>
      <c r="F3068" s="195">
        <v>26000</v>
      </c>
      <c r="G3068" s="194">
        <f>'Drop downs XTRA'!$F3068*2</f>
        <v>52000</v>
      </c>
      <c r="H3068" s="196">
        <v>42465</v>
      </c>
    </row>
    <row r="3069" spans="1:8">
      <c r="A3069" s="82" t="s">
        <v>735</v>
      </c>
      <c r="B3069" s="197" t="s">
        <v>738</v>
      </c>
      <c r="C3069" s="197" t="s">
        <v>731</v>
      </c>
      <c r="D3069" s="197" t="s">
        <v>732</v>
      </c>
      <c r="E3069" s="197" t="s">
        <v>28</v>
      </c>
      <c r="F3069" s="199">
        <v>10000</v>
      </c>
      <c r="G3069" s="197">
        <f>'Drop downs XTRA'!$F3069*2</f>
        <v>20000</v>
      </c>
      <c r="H3069" s="200">
        <v>42286</v>
      </c>
    </row>
    <row r="3070" spans="1:8">
      <c r="A3070" s="83" t="s">
        <v>741</v>
      </c>
      <c r="B3070" s="194" t="s">
        <v>738</v>
      </c>
      <c r="C3070" s="194" t="s">
        <v>734</v>
      </c>
      <c r="D3070" s="194" t="s">
        <v>749</v>
      </c>
      <c r="E3070" s="194" t="s">
        <v>28</v>
      </c>
      <c r="F3070" s="195">
        <v>16000</v>
      </c>
      <c r="G3070" s="194">
        <f>'Drop downs XTRA'!$F3070*2</f>
        <v>32000</v>
      </c>
      <c r="H3070" s="196">
        <v>42799</v>
      </c>
    </row>
    <row r="3071" spans="1:8">
      <c r="A3071" s="82" t="s">
        <v>746</v>
      </c>
      <c r="B3071" s="197" t="s">
        <v>738</v>
      </c>
      <c r="C3071" s="197" t="s">
        <v>734</v>
      </c>
      <c r="D3071" s="197" t="s">
        <v>751</v>
      </c>
      <c r="E3071" s="197" t="s">
        <v>28</v>
      </c>
      <c r="F3071" s="199">
        <v>19000</v>
      </c>
      <c r="G3071" s="197">
        <f>'Drop downs XTRA'!$F3071*2</f>
        <v>38000</v>
      </c>
      <c r="H3071" s="200">
        <v>42240</v>
      </c>
    </row>
    <row r="3072" spans="1:8">
      <c r="A3072" s="83" t="s">
        <v>729</v>
      </c>
      <c r="B3072" s="194" t="s">
        <v>744</v>
      </c>
      <c r="C3072" s="194" t="s">
        <v>504</v>
      </c>
      <c r="D3072" s="194" t="s">
        <v>732</v>
      </c>
      <c r="E3072" s="194" t="s">
        <v>28</v>
      </c>
      <c r="F3072" s="195">
        <v>28000</v>
      </c>
      <c r="G3072" s="194">
        <f>'Drop downs XTRA'!$F3072*2</f>
        <v>56000</v>
      </c>
      <c r="H3072" s="196">
        <v>42927</v>
      </c>
    </row>
    <row r="3073" spans="1:8">
      <c r="A3073" s="82" t="s">
        <v>735</v>
      </c>
      <c r="B3073" s="197" t="s">
        <v>744</v>
      </c>
      <c r="C3073" s="197" t="s">
        <v>504</v>
      </c>
      <c r="D3073" s="197" t="s">
        <v>751</v>
      </c>
      <c r="E3073" s="197" t="s">
        <v>28</v>
      </c>
      <c r="F3073" s="199">
        <v>12000</v>
      </c>
      <c r="G3073" s="197">
        <f>'Drop downs XTRA'!$F3073*2</f>
        <v>24000</v>
      </c>
      <c r="H3073" s="200">
        <v>42433</v>
      </c>
    </row>
    <row r="3074" spans="1:8">
      <c r="A3074" s="83" t="s">
        <v>741</v>
      </c>
      <c r="B3074" s="194" t="s">
        <v>744</v>
      </c>
      <c r="C3074" s="194" t="s">
        <v>734</v>
      </c>
      <c r="D3074" s="194" t="s">
        <v>749</v>
      </c>
      <c r="E3074" s="194" t="s">
        <v>28</v>
      </c>
      <c r="F3074" s="195">
        <v>18000</v>
      </c>
      <c r="G3074" s="194">
        <f>'Drop downs XTRA'!$F3074*2</f>
        <v>36000</v>
      </c>
      <c r="H3074" s="196">
        <v>42493</v>
      </c>
    </row>
    <row r="3075" spans="1:8">
      <c r="A3075" s="82" t="s">
        <v>746</v>
      </c>
      <c r="B3075" s="197" t="s">
        <v>744</v>
      </c>
      <c r="C3075" s="197" t="s">
        <v>743</v>
      </c>
      <c r="D3075" s="197" t="s">
        <v>752</v>
      </c>
      <c r="E3075" s="197" t="s">
        <v>28</v>
      </c>
      <c r="F3075" s="199">
        <v>21000</v>
      </c>
      <c r="G3075" s="197">
        <f>'Drop downs XTRA'!$F3075*2</f>
        <v>42000</v>
      </c>
      <c r="H3075" s="200">
        <v>42828</v>
      </c>
    </row>
    <row r="3076" spans="1:8">
      <c r="A3076" s="83" t="s">
        <v>729</v>
      </c>
      <c r="B3076" s="194" t="s">
        <v>748</v>
      </c>
      <c r="C3076" s="194" t="s">
        <v>502</v>
      </c>
      <c r="D3076" s="194" t="s">
        <v>739</v>
      </c>
      <c r="E3076" s="194" t="s">
        <v>28</v>
      </c>
      <c r="F3076" s="195">
        <v>31000</v>
      </c>
      <c r="G3076" s="194">
        <f>'Drop downs XTRA'!$F3076*2</f>
        <v>62000</v>
      </c>
      <c r="H3076" s="196">
        <v>42119</v>
      </c>
    </row>
    <row r="3077" spans="1:8">
      <c r="A3077" s="82" t="s">
        <v>735</v>
      </c>
      <c r="B3077" s="197" t="s">
        <v>748</v>
      </c>
      <c r="C3077" s="197" t="s">
        <v>734</v>
      </c>
      <c r="D3077" s="197" t="s">
        <v>752</v>
      </c>
      <c r="E3077" s="197" t="s">
        <v>28</v>
      </c>
      <c r="F3077" s="199">
        <v>15000</v>
      </c>
      <c r="G3077" s="197">
        <f>'Drop downs XTRA'!$F3077*2</f>
        <v>30000</v>
      </c>
      <c r="H3077" s="200">
        <v>42117</v>
      </c>
    </row>
    <row r="3078" spans="1:8">
      <c r="A3078" s="83" t="s">
        <v>741</v>
      </c>
      <c r="B3078" s="194" t="s">
        <v>748</v>
      </c>
      <c r="C3078" s="194" t="s">
        <v>731</v>
      </c>
      <c r="D3078" s="194" t="s">
        <v>752</v>
      </c>
      <c r="E3078" s="194" t="s">
        <v>28</v>
      </c>
      <c r="F3078" s="195">
        <v>21000</v>
      </c>
      <c r="G3078" s="194">
        <f>'Drop downs XTRA'!$F3078*2</f>
        <v>42000</v>
      </c>
      <c r="H3078" s="196">
        <v>42983</v>
      </c>
    </row>
    <row r="3079" spans="1:8">
      <c r="A3079" s="82" t="s">
        <v>746</v>
      </c>
      <c r="B3079" s="197" t="s">
        <v>748</v>
      </c>
      <c r="C3079" s="197" t="s">
        <v>743</v>
      </c>
      <c r="D3079" s="197" t="s">
        <v>752</v>
      </c>
      <c r="E3079" s="197" t="s">
        <v>28</v>
      </c>
      <c r="F3079" s="199">
        <v>24000</v>
      </c>
      <c r="G3079" s="197">
        <f>'Drop downs XTRA'!$F3079*2</f>
        <v>48000</v>
      </c>
      <c r="H3079" s="200">
        <v>42012</v>
      </c>
    </row>
    <row r="3080" spans="1:8">
      <c r="A3080" s="83" t="s">
        <v>729</v>
      </c>
      <c r="B3080" s="194" t="s">
        <v>738</v>
      </c>
      <c r="C3080" s="194" t="s">
        <v>750</v>
      </c>
      <c r="D3080" s="194" t="s">
        <v>752</v>
      </c>
      <c r="E3080" s="194" t="s">
        <v>28</v>
      </c>
      <c r="F3080" s="195">
        <v>25000</v>
      </c>
      <c r="G3080" s="194">
        <f>'Drop downs XTRA'!$F3080*2</f>
        <v>50000</v>
      </c>
      <c r="H3080" s="196">
        <v>42264</v>
      </c>
    </row>
    <row r="3081" spans="1:8">
      <c r="A3081" s="82" t="s">
        <v>735</v>
      </c>
      <c r="B3081" s="197" t="s">
        <v>738</v>
      </c>
      <c r="C3081" s="197" t="s">
        <v>504</v>
      </c>
      <c r="D3081" s="197" t="s">
        <v>752</v>
      </c>
      <c r="E3081" s="197" t="s">
        <v>28</v>
      </c>
      <c r="F3081" s="199">
        <v>9000</v>
      </c>
      <c r="G3081" s="197">
        <f>'Drop downs XTRA'!$F3081*2</f>
        <v>18000</v>
      </c>
      <c r="H3081" s="200">
        <v>42233</v>
      </c>
    </row>
    <row r="3082" spans="1:8">
      <c r="A3082" s="83" t="s">
        <v>741</v>
      </c>
      <c r="B3082" s="194" t="s">
        <v>738</v>
      </c>
      <c r="C3082" s="194" t="s">
        <v>743</v>
      </c>
      <c r="D3082" s="194" t="s">
        <v>751</v>
      </c>
      <c r="E3082" s="194" t="s">
        <v>28</v>
      </c>
      <c r="F3082" s="195">
        <v>15000</v>
      </c>
      <c r="G3082" s="194">
        <f>'Drop downs XTRA'!$F3082*2</f>
        <v>30000</v>
      </c>
      <c r="H3082" s="196">
        <v>42859</v>
      </c>
    </row>
    <row r="3083" spans="1:8">
      <c r="A3083" s="82" t="s">
        <v>746</v>
      </c>
      <c r="B3083" s="197" t="s">
        <v>738</v>
      </c>
      <c r="C3083" s="197" t="s">
        <v>743</v>
      </c>
      <c r="D3083" s="197" t="s">
        <v>732</v>
      </c>
      <c r="E3083" s="197" t="s">
        <v>28</v>
      </c>
      <c r="F3083" s="199">
        <v>18000</v>
      </c>
      <c r="G3083" s="197">
        <f>'Drop downs XTRA'!$F3083*2</f>
        <v>36000</v>
      </c>
      <c r="H3083" s="200">
        <v>42475</v>
      </c>
    </row>
    <row r="3084" spans="1:8">
      <c r="A3084" s="83" t="s">
        <v>756</v>
      </c>
      <c r="B3084" s="194" t="s">
        <v>730</v>
      </c>
      <c r="C3084" s="194" t="s">
        <v>504</v>
      </c>
      <c r="D3084" s="194" t="s">
        <v>749</v>
      </c>
      <c r="E3084" s="194" t="s">
        <v>740</v>
      </c>
      <c r="F3084" s="195">
        <v>-11000</v>
      </c>
      <c r="G3084" s="194">
        <f>'Drop downs XTRA'!$F3084*2</f>
        <v>-22000</v>
      </c>
      <c r="H3084" s="196">
        <v>42616</v>
      </c>
    </row>
    <row r="3085" spans="1:8">
      <c r="A3085" s="82" t="s">
        <v>757</v>
      </c>
      <c r="B3085" s="197" t="s">
        <v>730</v>
      </c>
      <c r="C3085" s="197" t="s">
        <v>734</v>
      </c>
      <c r="D3085" s="197" t="s">
        <v>749</v>
      </c>
      <c r="E3085" s="197" t="s">
        <v>740</v>
      </c>
      <c r="F3085" s="199">
        <v>-3000</v>
      </c>
      <c r="G3085" s="197">
        <f>'Drop downs XTRA'!$F3085*2</f>
        <v>-6000</v>
      </c>
      <c r="H3085" s="200">
        <v>42164</v>
      </c>
    </row>
    <row r="3086" spans="1:8">
      <c r="A3086" s="83" t="s">
        <v>758</v>
      </c>
      <c r="B3086" s="194" t="s">
        <v>730</v>
      </c>
      <c r="C3086" s="194" t="s">
        <v>750</v>
      </c>
      <c r="D3086" s="194" t="s">
        <v>749</v>
      </c>
      <c r="E3086" s="194" t="s">
        <v>740</v>
      </c>
      <c r="F3086" s="195">
        <v>-6000</v>
      </c>
      <c r="G3086" s="194">
        <f>'Drop downs XTRA'!$F3086*2</f>
        <v>-12000</v>
      </c>
      <c r="H3086" s="196">
        <v>42661</v>
      </c>
    </row>
    <row r="3087" spans="1:8">
      <c r="A3087" s="82" t="s">
        <v>759</v>
      </c>
      <c r="B3087" s="197" t="s">
        <v>730</v>
      </c>
      <c r="C3087" s="197" t="s">
        <v>743</v>
      </c>
      <c r="D3087" s="197" t="s">
        <v>751</v>
      </c>
      <c r="E3087" s="197" t="s">
        <v>740</v>
      </c>
      <c r="F3087" s="199">
        <v>-3000</v>
      </c>
      <c r="G3087" s="197">
        <f>'Drop downs XTRA'!$F3087*2</f>
        <v>-6000</v>
      </c>
      <c r="H3087" s="200">
        <v>42809</v>
      </c>
    </row>
    <row r="3088" spans="1:8">
      <c r="A3088" s="83" t="s">
        <v>756</v>
      </c>
      <c r="B3088" s="194" t="s">
        <v>738</v>
      </c>
      <c r="C3088" s="194" t="s">
        <v>743</v>
      </c>
      <c r="D3088" s="194" t="s">
        <v>751</v>
      </c>
      <c r="E3088" s="194" t="s">
        <v>740</v>
      </c>
      <c r="F3088" s="195">
        <v>-15000</v>
      </c>
      <c r="G3088" s="194">
        <f>'Drop downs XTRA'!$F3088*2</f>
        <v>-30000</v>
      </c>
      <c r="H3088" s="196">
        <v>42537</v>
      </c>
    </row>
    <row r="3089" spans="1:8">
      <c r="A3089" s="82" t="s">
        <v>757</v>
      </c>
      <c r="B3089" s="197" t="s">
        <v>738</v>
      </c>
      <c r="C3089" s="197" t="s">
        <v>750</v>
      </c>
      <c r="D3089" s="197" t="s">
        <v>732</v>
      </c>
      <c r="E3089" s="197" t="s">
        <v>740</v>
      </c>
      <c r="F3089" s="199">
        <v>-7000</v>
      </c>
      <c r="G3089" s="197">
        <f>'Drop downs XTRA'!$F3089*2</f>
        <v>-14000</v>
      </c>
      <c r="H3089" s="200">
        <v>42501</v>
      </c>
    </row>
    <row r="3090" spans="1:8">
      <c r="A3090" s="83" t="s">
        <v>758</v>
      </c>
      <c r="B3090" s="194" t="s">
        <v>738</v>
      </c>
      <c r="C3090" s="194" t="s">
        <v>731</v>
      </c>
      <c r="D3090" s="194" t="s">
        <v>494</v>
      </c>
      <c r="E3090" s="194" t="s">
        <v>740</v>
      </c>
      <c r="F3090" s="195">
        <v>-10000</v>
      </c>
      <c r="G3090" s="194">
        <f>'Drop downs XTRA'!$F3090*2</f>
        <v>-20000</v>
      </c>
      <c r="H3090" s="196">
        <v>42946</v>
      </c>
    </row>
    <row r="3091" spans="1:8">
      <c r="A3091" s="82" t="s">
        <v>759</v>
      </c>
      <c r="B3091" s="197" t="s">
        <v>738</v>
      </c>
      <c r="C3091" s="197" t="s">
        <v>743</v>
      </c>
      <c r="D3091" s="197" t="s">
        <v>751</v>
      </c>
      <c r="E3091" s="197" t="s">
        <v>740</v>
      </c>
      <c r="F3091" s="199">
        <v>-7000</v>
      </c>
      <c r="G3091" s="197">
        <f>'Drop downs XTRA'!$F3091*2</f>
        <v>-14000</v>
      </c>
      <c r="H3091" s="200">
        <v>42820</v>
      </c>
    </row>
    <row r="3092" spans="1:8">
      <c r="A3092" s="83" t="s">
        <v>756</v>
      </c>
      <c r="B3092" s="194" t="s">
        <v>748</v>
      </c>
      <c r="C3092" s="194" t="s">
        <v>743</v>
      </c>
      <c r="D3092" s="194" t="s">
        <v>739</v>
      </c>
      <c r="E3092" s="194" t="s">
        <v>740</v>
      </c>
      <c r="F3092" s="195">
        <v>-13000</v>
      </c>
      <c r="G3092" s="194">
        <f>'Drop downs XTRA'!$F3092*2</f>
        <v>-26000</v>
      </c>
      <c r="H3092" s="196">
        <v>42957</v>
      </c>
    </row>
    <row r="3093" spans="1:8">
      <c r="A3093" s="82" t="s">
        <v>757</v>
      </c>
      <c r="B3093" s="197" t="s">
        <v>748</v>
      </c>
      <c r="C3093" s="197" t="s">
        <v>734</v>
      </c>
      <c r="D3093" s="197" t="s">
        <v>752</v>
      </c>
      <c r="E3093" s="197" t="s">
        <v>740</v>
      </c>
      <c r="F3093" s="199">
        <v>-5000</v>
      </c>
      <c r="G3093" s="197">
        <f>'Drop downs XTRA'!$F3093*2</f>
        <v>-10000</v>
      </c>
      <c r="H3093" s="200">
        <v>42733</v>
      </c>
    </row>
    <row r="3094" spans="1:8">
      <c r="A3094" s="83" t="s">
        <v>758</v>
      </c>
      <c r="B3094" s="194" t="s">
        <v>748</v>
      </c>
      <c r="C3094" s="194" t="s">
        <v>504</v>
      </c>
      <c r="D3094" s="194" t="s">
        <v>494</v>
      </c>
      <c r="E3094" s="194" t="s">
        <v>740</v>
      </c>
      <c r="F3094" s="195">
        <v>-8000</v>
      </c>
      <c r="G3094" s="194">
        <f>'Drop downs XTRA'!$F3094*2</f>
        <v>-16000</v>
      </c>
      <c r="H3094" s="196">
        <v>42817</v>
      </c>
    </row>
    <row r="3095" spans="1:8">
      <c r="A3095" s="82" t="s">
        <v>759</v>
      </c>
      <c r="B3095" s="197" t="s">
        <v>748</v>
      </c>
      <c r="C3095" s="197" t="s">
        <v>731</v>
      </c>
      <c r="D3095" s="197" t="s">
        <v>739</v>
      </c>
      <c r="E3095" s="197" t="s">
        <v>740</v>
      </c>
      <c r="F3095" s="199">
        <v>-5000</v>
      </c>
      <c r="G3095" s="197">
        <f>'Drop downs XTRA'!$F3095*2</f>
        <v>-10000</v>
      </c>
      <c r="H3095" s="200">
        <v>42930</v>
      </c>
    </row>
    <row r="3096" spans="1:8">
      <c r="A3096" s="83" t="s">
        <v>756</v>
      </c>
      <c r="B3096" s="194" t="s">
        <v>744</v>
      </c>
      <c r="C3096" s="194" t="s">
        <v>731</v>
      </c>
      <c r="D3096" s="194" t="s">
        <v>752</v>
      </c>
      <c r="E3096" s="194" t="s">
        <v>740</v>
      </c>
      <c r="F3096" s="195">
        <v>-10000</v>
      </c>
      <c r="G3096" s="194">
        <f>'Drop downs XTRA'!$F3096*2</f>
        <v>-20000</v>
      </c>
      <c r="H3096" s="196">
        <v>42480</v>
      </c>
    </row>
    <row r="3097" spans="1:8">
      <c r="A3097" s="82" t="s">
        <v>757</v>
      </c>
      <c r="B3097" s="197" t="s">
        <v>744</v>
      </c>
      <c r="C3097" s="197" t="s">
        <v>502</v>
      </c>
      <c r="D3097" s="197" t="s">
        <v>732</v>
      </c>
      <c r="E3097" s="197" t="s">
        <v>740</v>
      </c>
      <c r="F3097" s="199">
        <v>-2000</v>
      </c>
      <c r="G3097" s="197">
        <f>'Drop downs XTRA'!$F3097*2</f>
        <v>-4000</v>
      </c>
      <c r="H3097" s="200">
        <v>42104</v>
      </c>
    </row>
    <row r="3098" spans="1:8">
      <c r="A3098" s="83" t="s">
        <v>758</v>
      </c>
      <c r="B3098" s="194" t="s">
        <v>744</v>
      </c>
      <c r="C3098" s="194" t="s">
        <v>743</v>
      </c>
      <c r="D3098" s="194" t="s">
        <v>732</v>
      </c>
      <c r="E3098" s="194" t="s">
        <v>740</v>
      </c>
      <c r="F3098" s="195">
        <v>-5000</v>
      </c>
      <c r="G3098" s="194">
        <f>'Drop downs XTRA'!$F3098*2</f>
        <v>-10000</v>
      </c>
      <c r="H3098" s="196">
        <v>42895</v>
      </c>
    </row>
    <row r="3099" spans="1:8">
      <c r="A3099" s="82" t="s">
        <v>759</v>
      </c>
      <c r="B3099" s="197" t="s">
        <v>744</v>
      </c>
      <c r="C3099" s="197" t="s">
        <v>731</v>
      </c>
      <c r="D3099" s="197" t="s">
        <v>752</v>
      </c>
      <c r="E3099" s="197" t="s">
        <v>740</v>
      </c>
      <c r="F3099" s="199">
        <v>-2000</v>
      </c>
      <c r="G3099" s="197">
        <f>'Drop downs XTRA'!$F3099*2</f>
        <v>-4000</v>
      </c>
      <c r="H3099" s="200">
        <v>42665</v>
      </c>
    </row>
    <row r="3100" spans="1:8">
      <c r="A3100" s="83" t="s">
        <v>756</v>
      </c>
      <c r="B3100" s="194" t="s">
        <v>738</v>
      </c>
      <c r="C3100" s="194" t="s">
        <v>504</v>
      </c>
      <c r="D3100" s="194" t="s">
        <v>494</v>
      </c>
      <c r="E3100" s="194" t="s">
        <v>740</v>
      </c>
      <c r="F3100" s="195">
        <v>-16000</v>
      </c>
      <c r="G3100" s="194">
        <f>'Drop downs XTRA'!$F3100*2</f>
        <v>-32000</v>
      </c>
      <c r="H3100" s="196">
        <v>42609</v>
      </c>
    </row>
    <row r="3101" spans="1:8">
      <c r="A3101" s="82" t="s">
        <v>757</v>
      </c>
      <c r="B3101" s="197" t="s">
        <v>738</v>
      </c>
      <c r="C3101" s="197" t="s">
        <v>502</v>
      </c>
      <c r="D3101" s="197" t="s">
        <v>749</v>
      </c>
      <c r="E3101" s="197" t="s">
        <v>740</v>
      </c>
      <c r="F3101" s="199">
        <v>-8000</v>
      </c>
      <c r="G3101" s="197">
        <f>'Drop downs XTRA'!$F3101*2</f>
        <v>-16000</v>
      </c>
      <c r="H3101" s="200">
        <v>42465</v>
      </c>
    </row>
    <row r="3102" spans="1:8">
      <c r="A3102" s="83" t="s">
        <v>758</v>
      </c>
      <c r="B3102" s="194" t="s">
        <v>738</v>
      </c>
      <c r="C3102" s="194" t="s">
        <v>743</v>
      </c>
      <c r="D3102" s="194" t="s">
        <v>739</v>
      </c>
      <c r="E3102" s="194" t="s">
        <v>740</v>
      </c>
      <c r="F3102" s="195">
        <v>-11000</v>
      </c>
      <c r="G3102" s="194">
        <f>'Drop downs XTRA'!$F3102*2</f>
        <v>-22000</v>
      </c>
      <c r="H3102" s="196">
        <v>42503</v>
      </c>
    </row>
    <row r="3103" spans="1:8">
      <c r="A3103" s="82" t="s">
        <v>759</v>
      </c>
      <c r="B3103" s="197" t="s">
        <v>738</v>
      </c>
      <c r="C3103" s="197" t="s">
        <v>750</v>
      </c>
      <c r="D3103" s="197" t="s">
        <v>749</v>
      </c>
      <c r="E3103" s="197" t="s">
        <v>740</v>
      </c>
      <c r="F3103" s="199">
        <v>-8000</v>
      </c>
      <c r="G3103" s="197">
        <f>'Drop downs XTRA'!$F3103*2</f>
        <v>-16000</v>
      </c>
      <c r="H3103" s="200">
        <v>42998</v>
      </c>
    </row>
    <row r="3104" spans="1:8">
      <c r="A3104" s="83" t="s">
        <v>760</v>
      </c>
      <c r="B3104" s="194" t="s">
        <v>738</v>
      </c>
      <c r="C3104" s="194" t="s">
        <v>753</v>
      </c>
      <c r="D3104" s="194" t="s">
        <v>753</v>
      </c>
      <c r="E3104" s="194" t="s">
        <v>745</v>
      </c>
      <c r="F3104" s="195">
        <v>-11000</v>
      </c>
      <c r="G3104" s="194">
        <f>'Drop downs XTRA'!$F3104*2</f>
        <v>-22000</v>
      </c>
      <c r="H3104" s="196">
        <v>42616</v>
      </c>
    </row>
    <row r="3105" spans="1:8">
      <c r="A3105" s="82" t="s">
        <v>39</v>
      </c>
      <c r="B3105" s="197" t="s">
        <v>738</v>
      </c>
      <c r="C3105" s="197" t="s">
        <v>753</v>
      </c>
      <c r="D3105" s="197" t="s">
        <v>753</v>
      </c>
      <c r="E3105" s="197" t="s">
        <v>745</v>
      </c>
      <c r="F3105" s="199">
        <v>-5530.0000000000009</v>
      </c>
      <c r="G3105" s="197">
        <f>'Drop downs XTRA'!$F3105*2</f>
        <v>-11060.000000000002</v>
      </c>
      <c r="H3105" s="200">
        <v>42943</v>
      </c>
    </row>
    <row r="3106" spans="1:8">
      <c r="A3106" s="83" t="s">
        <v>761</v>
      </c>
      <c r="B3106" s="194" t="s">
        <v>738</v>
      </c>
      <c r="C3106" s="194" t="s">
        <v>753</v>
      </c>
      <c r="D3106" s="194" t="s">
        <v>753</v>
      </c>
      <c r="E3106" s="194" t="s">
        <v>745</v>
      </c>
      <c r="F3106" s="195">
        <v>-1500</v>
      </c>
      <c r="G3106" s="194">
        <f>'Drop downs XTRA'!$F3106*2</f>
        <v>-3000</v>
      </c>
      <c r="H3106" s="196">
        <v>42189</v>
      </c>
    </row>
    <row r="3107" spans="1:8">
      <c r="A3107" s="82" t="s">
        <v>309</v>
      </c>
      <c r="B3107" s="197" t="s">
        <v>738</v>
      </c>
      <c r="C3107" s="197" t="s">
        <v>753</v>
      </c>
      <c r="D3107" s="197" t="s">
        <v>753</v>
      </c>
      <c r="E3107" s="197" t="s">
        <v>745</v>
      </c>
      <c r="F3107" s="199">
        <v>-3000</v>
      </c>
      <c r="G3107" s="197">
        <f>'Drop downs XTRA'!$F3107*2</f>
        <v>-6000</v>
      </c>
      <c r="H3107" s="200">
        <v>42432</v>
      </c>
    </row>
    <row r="3108" spans="1:8">
      <c r="A3108" s="83" t="s">
        <v>601</v>
      </c>
      <c r="B3108" s="194" t="s">
        <v>738</v>
      </c>
      <c r="C3108" s="194" t="s">
        <v>753</v>
      </c>
      <c r="D3108" s="194" t="s">
        <v>753</v>
      </c>
      <c r="E3108" s="194" t="s">
        <v>745</v>
      </c>
      <c r="F3108" s="195">
        <v>-3000</v>
      </c>
      <c r="G3108" s="194">
        <f>'Drop downs XTRA'!$F3108*2</f>
        <v>-6000</v>
      </c>
      <c r="H3108" s="196">
        <v>42125</v>
      </c>
    </row>
    <row r="3109" spans="1:8">
      <c r="A3109" s="82" t="s">
        <v>762</v>
      </c>
      <c r="B3109" s="197" t="s">
        <v>738</v>
      </c>
      <c r="C3109" s="197" t="s">
        <v>753</v>
      </c>
      <c r="D3109" s="197" t="s">
        <v>753</v>
      </c>
      <c r="E3109" s="197" t="s">
        <v>745</v>
      </c>
      <c r="F3109" s="199">
        <v>-2000</v>
      </c>
      <c r="G3109" s="197">
        <f>'Drop downs XTRA'!$F3109*2</f>
        <v>-4000</v>
      </c>
      <c r="H3109" s="200">
        <v>42712</v>
      </c>
    </row>
    <row r="3110" spans="1:8">
      <c r="A3110" s="83" t="s">
        <v>763</v>
      </c>
      <c r="B3110" s="194" t="s">
        <v>738</v>
      </c>
      <c r="C3110" s="194" t="s">
        <v>753</v>
      </c>
      <c r="D3110" s="194" t="s">
        <v>753</v>
      </c>
      <c r="E3110" s="194" t="s">
        <v>745</v>
      </c>
      <c r="F3110" s="195">
        <v>-5000</v>
      </c>
      <c r="G3110" s="194">
        <f>'Drop downs XTRA'!$F3110*2</f>
        <v>-10000</v>
      </c>
      <c r="H3110" s="196">
        <v>42543</v>
      </c>
    </row>
    <row r="3111" spans="1:8">
      <c r="A3111" s="82" t="s">
        <v>764</v>
      </c>
      <c r="B3111" s="197" t="s">
        <v>738</v>
      </c>
      <c r="C3111" s="197" t="s">
        <v>753</v>
      </c>
      <c r="D3111" s="197" t="s">
        <v>753</v>
      </c>
      <c r="E3111" s="197" t="s">
        <v>745</v>
      </c>
      <c r="F3111" s="199">
        <v>-3000</v>
      </c>
      <c r="G3111" s="197">
        <f>'Drop downs XTRA'!$F3111*2</f>
        <v>-6000</v>
      </c>
      <c r="H3111" s="200">
        <v>42160</v>
      </c>
    </row>
    <row r="3112" spans="1:8">
      <c r="A3112" s="83" t="s">
        <v>533</v>
      </c>
      <c r="B3112" s="194" t="s">
        <v>738</v>
      </c>
      <c r="C3112" s="194" t="s">
        <v>753</v>
      </c>
      <c r="D3112" s="194" t="s">
        <v>753</v>
      </c>
      <c r="E3112" s="194" t="s">
        <v>745</v>
      </c>
      <c r="F3112" s="195">
        <v>-4000</v>
      </c>
      <c r="G3112" s="194">
        <f>'Drop downs XTRA'!$F3112*2</f>
        <v>-8000</v>
      </c>
      <c r="H3112" s="196">
        <v>42265</v>
      </c>
    </row>
    <row r="3113" spans="1:8">
      <c r="A3113" s="82" t="s">
        <v>760</v>
      </c>
      <c r="B3113" s="197" t="s">
        <v>730</v>
      </c>
      <c r="C3113" s="197" t="s">
        <v>753</v>
      </c>
      <c r="D3113" s="197" t="s">
        <v>753</v>
      </c>
      <c r="E3113" s="197" t="s">
        <v>745</v>
      </c>
      <c r="F3113" s="199">
        <v>-11000</v>
      </c>
      <c r="G3113" s="197">
        <f>'Drop downs XTRA'!$F3113*2</f>
        <v>-22000</v>
      </c>
      <c r="H3113" s="200">
        <v>42968</v>
      </c>
    </row>
    <row r="3114" spans="1:8">
      <c r="A3114" s="83" t="s">
        <v>39</v>
      </c>
      <c r="B3114" s="194" t="s">
        <v>730</v>
      </c>
      <c r="C3114" s="194" t="s">
        <v>753</v>
      </c>
      <c r="D3114" s="194" t="s">
        <v>753</v>
      </c>
      <c r="E3114" s="194" t="s">
        <v>745</v>
      </c>
      <c r="F3114" s="195">
        <v>-5530.0000000000009</v>
      </c>
      <c r="G3114" s="194">
        <f>'Drop downs XTRA'!$F3114*2</f>
        <v>-11060.000000000002</v>
      </c>
      <c r="H3114" s="196">
        <v>42065</v>
      </c>
    </row>
    <row r="3115" spans="1:8">
      <c r="A3115" s="82" t="s">
        <v>761</v>
      </c>
      <c r="B3115" s="197" t="s">
        <v>730</v>
      </c>
      <c r="C3115" s="197" t="s">
        <v>753</v>
      </c>
      <c r="D3115" s="197" t="s">
        <v>753</v>
      </c>
      <c r="E3115" s="197" t="s">
        <v>745</v>
      </c>
      <c r="F3115" s="199">
        <v>-2000</v>
      </c>
      <c r="G3115" s="197">
        <f>'Drop downs XTRA'!$F3115*2</f>
        <v>-4000</v>
      </c>
      <c r="H3115" s="200">
        <v>42938</v>
      </c>
    </row>
    <row r="3116" spans="1:8">
      <c r="A3116" s="83" t="s">
        <v>309</v>
      </c>
      <c r="B3116" s="194" t="s">
        <v>730</v>
      </c>
      <c r="C3116" s="194" t="s">
        <v>753</v>
      </c>
      <c r="D3116" s="194" t="s">
        <v>753</v>
      </c>
      <c r="E3116" s="194" t="s">
        <v>745</v>
      </c>
      <c r="F3116" s="195">
        <v>-1500</v>
      </c>
      <c r="G3116" s="194">
        <f>'Drop downs XTRA'!$F3116*2</f>
        <v>-3000</v>
      </c>
      <c r="H3116" s="196">
        <v>42903</v>
      </c>
    </row>
    <row r="3117" spans="1:8">
      <c r="A3117" s="82" t="s">
        <v>601</v>
      </c>
      <c r="B3117" s="197" t="s">
        <v>730</v>
      </c>
      <c r="C3117" s="197" t="s">
        <v>753</v>
      </c>
      <c r="D3117" s="197" t="s">
        <v>753</v>
      </c>
      <c r="E3117" s="197" t="s">
        <v>745</v>
      </c>
      <c r="F3117" s="199">
        <v>-2000</v>
      </c>
      <c r="G3117" s="197">
        <f>'Drop downs XTRA'!$F3117*2</f>
        <v>-4000</v>
      </c>
      <c r="H3117" s="200">
        <v>42767</v>
      </c>
    </row>
    <row r="3118" spans="1:8">
      <c r="A3118" s="83" t="s">
        <v>762</v>
      </c>
      <c r="B3118" s="194" t="s">
        <v>730</v>
      </c>
      <c r="C3118" s="194" t="s">
        <v>753</v>
      </c>
      <c r="D3118" s="194" t="s">
        <v>753</v>
      </c>
      <c r="E3118" s="194" t="s">
        <v>745</v>
      </c>
      <c r="F3118" s="195">
        <v>-1000</v>
      </c>
      <c r="G3118" s="194">
        <f>'Drop downs XTRA'!$F3118*2</f>
        <v>-2000</v>
      </c>
      <c r="H3118" s="196">
        <v>42697</v>
      </c>
    </row>
    <row r="3119" spans="1:8">
      <c r="A3119" s="82" t="s">
        <v>763</v>
      </c>
      <c r="B3119" s="197" t="s">
        <v>730</v>
      </c>
      <c r="C3119" s="197" t="s">
        <v>753</v>
      </c>
      <c r="D3119" s="197" t="s">
        <v>753</v>
      </c>
      <c r="E3119" s="197" t="s">
        <v>745</v>
      </c>
      <c r="F3119" s="199">
        <v>-6000</v>
      </c>
      <c r="G3119" s="197">
        <f>'Drop downs XTRA'!$F3119*2</f>
        <v>-12000</v>
      </c>
      <c r="H3119" s="200">
        <v>42116</v>
      </c>
    </row>
    <row r="3120" spans="1:8">
      <c r="A3120" s="83" t="s">
        <v>764</v>
      </c>
      <c r="B3120" s="194" t="s">
        <v>730</v>
      </c>
      <c r="C3120" s="194" t="s">
        <v>753</v>
      </c>
      <c r="D3120" s="194" t="s">
        <v>753</v>
      </c>
      <c r="E3120" s="194" t="s">
        <v>745</v>
      </c>
      <c r="F3120" s="195">
        <v>-2000</v>
      </c>
      <c r="G3120" s="194">
        <f>'Drop downs XTRA'!$F3120*2</f>
        <v>-4000</v>
      </c>
      <c r="H3120" s="196">
        <v>42027</v>
      </c>
    </row>
    <row r="3121" spans="1:8">
      <c r="A3121" s="82" t="s">
        <v>533</v>
      </c>
      <c r="B3121" s="197" t="s">
        <v>730</v>
      </c>
      <c r="C3121" s="197" t="s">
        <v>753</v>
      </c>
      <c r="D3121" s="197" t="s">
        <v>753</v>
      </c>
      <c r="E3121" s="197" t="s">
        <v>745</v>
      </c>
      <c r="F3121" s="199">
        <v>-4000</v>
      </c>
      <c r="G3121" s="197">
        <f>'Drop downs XTRA'!$F3121*2</f>
        <v>-8000</v>
      </c>
      <c r="H3121" s="200">
        <v>42840</v>
      </c>
    </row>
    <row r="3122" spans="1:8">
      <c r="A3122" s="83" t="s">
        <v>760</v>
      </c>
      <c r="B3122" s="194" t="s">
        <v>738</v>
      </c>
      <c r="C3122" s="194" t="s">
        <v>753</v>
      </c>
      <c r="D3122" s="194" t="s">
        <v>753</v>
      </c>
      <c r="E3122" s="194" t="s">
        <v>745</v>
      </c>
      <c r="F3122" s="195">
        <v>-11000</v>
      </c>
      <c r="G3122" s="194">
        <f>'Drop downs XTRA'!$F3122*2</f>
        <v>-22000</v>
      </c>
      <c r="H3122" s="196">
        <v>42154</v>
      </c>
    </row>
    <row r="3123" spans="1:8">
      <c r="A3123" s="82" t="s">
        <v>39</v>
      </c>
      <c r="B3123" s="197" t="s">
        <v>738</v>
      </c>
      <c r="C3123" s="197" t="s">
        <v>753</v>
      </c>
      <c r="D3123" s="197" t="s">
        <v>753</v>
      </c>
      <c r="E3123" s="197" t="s">
        <v>745</v>
      </c>
      <c r="F3123" s="199">
        <v>-5530.0000000000009</v>
      </c>
      <c r="G3123" s="197">
        <f>'Drop downs XTRA'!$F3123*2</f>
        <v>-11060.000000000002</v>
      </c>
      <c r="H3123" s="200">
        <v>42169</v>
      </c>
    </row>
    <row r="3124" spans="1:8">
      <c r="A3124" s="83" t="s">
        <v>761</v>
      </c>
      <c r="B3124" s="194" t="s">
        <v>738</v>
      </c>
      <c r="C3124" s="194" t="s">
        <v>753</v>
      </c>
      <c r="D3124" s="194" t="s">
        <v>753</v>
      </c>
      <c r="E3124" s="194" t="s">
        <v>745</v>
      </c>
      <c r="F3124" s="195">
        <v>-1500</v>
      </c>
      <c r="G3124" s="194">
        <f>'Drop downs XTRA'!$F3124*2</f>
        <v>-3000</v>
      </c>
      <c r="H3124" s="196">
        <v>42862</v>
      </c>
    </row>
    <row r="3125" spans="1:8">
      <c r="A3125" s="82" t="s">
        <v>309</v>
      </c>
      <c r="B3125" s="197" t="s">
        <v>738</v>
      </c>
      <c r="C3125" s="197" t="s">
        <v>753</v>
      </c>
      <c r="D3125" s="197" t="s">
        <v>753</v>
      </c>
      <c r="E3125" s="197" t="s">
        <v>745</v>
      </c>
      <c r="F3125" s="199">
        <v>-2000</v>
      </c>
      <c r="G3125" s="197">
        <f>'Drop downs XTRA'!$F3125*2</f>
        <v>-4000</v>
      </c>
      <c r="H3125" s="200">
        <v>42839</v>
      </c>
    </row>
    <row r="3126" spans="1:8">
      <c r="A3126" s="83" t="s">
        <v>601</v>
      </c>
      <c r="B3126" s="194" t="s">
        <v>738</v>
      </c>
      <c r="C3126" s="194" t="s">
        <v>753</v>
      </c>
      <c r="D3126" s="194" t="s">
        <v>753</v>
      </c>
      <c r="E3126" s="194" t="s">
        <v>745</v>
      </c>
      <c r="F3126" s="195">
        <v>-3000</v>
      </c>
      <c r="G3126" s="194">
        <f>'Drop downs XTRA'!$F3126*2</f>
        <v>-6000</v>
      </c>
      <c r="H3126" s="196">
        <v>42409</v>
      </c>
    </row>
    <row r="3127" spans="1:8">
      <c r="A3127" s="82" t="s">
        <v>762</v>
      </c>
      <c r="B3127" s="197" t="s">
        <v>738</v>
      </c>
      <c r="C3127" s="197" t="s">
        <v>753</v>
      </c>
      <c r="D3127" s="197" t="s">
        <v>753</v>
      </c>
      <c r="E3127" s="197" t="s">
        <v>745</v>
      </c>
      <c r="F3127" s="199">
        <v>-2000</v>
      </c>
      <c r="G3127" s="197">
        <f>'Drop downs XTRA'!$F3127*2</f>
        <v>-4000</v>
      </c>
      <c r="H3127" s="200">
        <v>42376</v>
      </c>
    </row>
    <row r="3128" spans="1:8">
      <c r="A3128" s="83" t="s">
        <v>763</v>
      </c>
      <c r="B3128" s="194" t="s">
        <v>738</v>
      </c>
      <c r="C3128" s="194" t="s">
        <v>753</v>
      </c>
      <c r="D3128" s="194" t="s">
        <v>753</v>
      </c>
      <c r="E3128" s="194" t="s">
        <v>745</v>
      </c>
      <c r="F3128" s="195">
        <v>-4000</v>
      </c>
      <c r="G3128" s="194">
        <f>'Drop downs XTRA'!$F3128*2</f>
        <v>-8000</v>
      </c>
      <c r="H3128" s="196">
        <v>42645</v>
      </c>
    </row>
    <row r="3129" spans="1:8">
      <c r="A3129" s="82" t="s">
        <v>764</v>
      </c>
      <c r="B3129" s="197" t="s">
        <v>738</v>
      </c>
      <c r="C3129" s="197" t="s">
        <v>753</v>
      </c>
      <c r="D3129" s="197" t="s">
        <v>753</v>
      </c>
      <c r="E3129" s="197" t="s">
        <v>745</v>
      </c>
      <c r="F3129" s="199">
        <v>-2000</v>
      </c>
      <c r="G3129" s="197">
        <f>'Drop downs XTRA'!$F3129*2</f>
        <v>-4000</v>
      </c>
      <c r="H3129" s="200">
        <v>42352</v>
      </c>
    </row>
    <row r="3130" spans="1:8">
      <c r="A3130" s="83" t="s">
        <v>533</v>
      </c>
      <c r="B3130" s="194" t="s">
        <v>738</v>
      </c>
      <c r="C3130" s="194" t="s">
        <v>753</v>
      </c>
      <c r="D3130" s="194" t="s">
        <v>753</v>
      </c>
      <c r="E3130" s="194" t="s">
        <v>745</v>
      </c>
      <c r="F3130" s="195">
        <v>-4000</v>
      </c>
      <c r="G3130" s="194">
        <f>'Drop downs XTRA'!$F3130*2</f>
        <v>-8000</v>
      </c>
      <c r="H3130" s="196">
        <v>42634</v>
      </c>
    </row>
    <row r="3131" spans="1:8">
      <c r="A3131" s="82" t="s">
        <v>760</v>
      </c>
      <c r="B3131" s="197" t="s">
        <v>748</v>
      </c>
      <c r="C3131" s="197" t="s">
        <v>753</v>
      </c>
      <c r="D3131" s="197" t="s">
        <v>753</v>
      </c>
      <c r="E3131" s="197" t="s">
        <v>745</v>
      </c>
      <c r="F3131" s="199">
        <v>-10500</v>
      </c>
      <c r="G3131" s="197">
        <f>'Drop downs XTRA'!$F3131*2</f>
        <v>-21000</v>
      </c>
      <c r="H3131" s="200">
        <v>42993</v>
      </c>
    </row>
    <row r="3132" spans="1:8">
      <c r="A3132" s="83" t="s">
        <v>39</v>
      </c>
      <c r="B3132" s="194" t="s">
        <v>748</v>
      </c>
      <c r="C3132" s="194" t="s">
        <v>753</v>
      </c>
      <c r="D3132" s="194" t="s">
        <v>753</v>
      </c>
      <c r="E3132" s="194" t="s">
        <v>745</v>
      </c>
      <c r="F3132" s="195">
        <v>-5530.0000000000009</v>
      </c>
      <c r="G3132" s="194">
        <f>'Drop downs XTRA'!$F3132*2</f>
        <v>-11060.000000000002</v>
      </c>
      <c r="H3132" s="196">
        <v>42685</v>
      </c>
    </row>
    <row r="3133" spans="1:8">
      <c r="A3133" s="82" t="s">
        <v>761</v>
      </c>
      <c r="B3133" s="197" t="s">
        <v>748</v>
      </c>
      <c r="C3133" s="197" t="s">
        <v>753</v>
      </c>
      <c r="D3133" s="197" t="s">
        <v>753</v>
      </c>
      <c r="E3133" s="197" t="s">
        <v>745</v>
      </c>
      <c r="F3133" s="199">
        <v>-1300</v>
      </c>
      <c r="G3133" s="197">
        <f>'Drop downs XTRA'!$F3133*2</f>
        <v>-2600</v>
      </c>
      <c r="H3133" s="200">
        <v>42116</v>
      </c>
    </row>
    <row r="3134" spans="1:8">
      <c r="A3134" s="83" t="s">
        <v>309</v>
      </c>
      <c r="B3134" s="194" t="s">
        <v>748</v>
      </c>
      <c r="C3134" s="194" t="s">
        <v>753</v>
      </c>
      <c r="D3134" s="194" t="s">
        <v>753</v>
      </c>
      <c r="E3134" s="194" t="s">
        <v>745</v>
      </c>
      <c r="F3134" s="195">
        <v>-3500</v>
      </c>
      <c r="G3134" s="194">
        <f>'Drop downs XTRA'!$F3134*2</f>
        <v>-7000</v>
      </c>
      <c r="H3134" s="196">
        <v>42093</v>
      </c>
    </row>
    <row r="3135" spans="1:8">
      <c r="A3135" s="82" t="s">
        <v>601</v>
      </c>
      <c r="B3135" s="197" t="s">
        <v>748</v>
      </c>
      <c r="C3135" s="197" t="s">
        <v>753</v>
      </c>
      <c r="D3135" s="197" t="s">
        <v>753</v>
      </c>
      <c r="E3135" s="197" t="s">
        <v>745</v>
      </c>
      <c r="F3135" s="199">
        <v>0</v>
      </c>
      <c r="G3135" s="197">
        <f>'Drop downs XTRA'!$F3135*2</f>
        <v>0</v>
      </c>
      <c r="H3135" s="200">
        <v>42458</v>
      </c>
    </row>
    <row r="3136" spans="1:8">
      <c r="A3136" s="83" t="s">
        <v>762</v>
      </c>
      <c r="B3136" s="194" t="s">
        <v>748</v>
      </c>
      <c r="C3136" s="194" t="s">
        <v>753</v>
      </c>
      <c r="D3136" s="194" t="s">
        <v>753</v>
      </c>
      <c r="E3136" s="194" t="s">
        <v>745</v>
      </c>
      <c r="F3136" s="195">
        <v>-1500</v>
      </c>
      <c r="G3136" s="194">
        <f>'Drop downs XTRA'!$F3136*2</f>
        <v>-3000</v>
      </c>
      <c r="H3136" s="196">
        <v>42143</v>
      </c>
    </row>
    <row r="3137" spans="1:8">
      <c r="A3137" s="82" t="s">
        <v>763</v>
      </c>
      <c r="B3137" s="197" t="s">
        <v>748</v>
      </c>
      <c r="C3137" s="197" t="s">
        <v>753</v>
      </c>
      <c r="D3137" s="197" t="s">
        <v>753</v>
      </c>
      <c r="E3137" s="197" t="s">
        <v>745</v>
      </c>
      <c r="F3137" s="199">
        <v>-2500</v>
      </c>
      <c r="G3137" s="197">
        <f>'Drop downs XTRA'!$F3137*2</f>
        <v>-5000</v>
      </c>
      <c r="H3137" s="200">
        <v>42721</v>
      </c>
    </row>
    <row r="3138" spans="1:8">
      <c r="A3138" s="83" t="s">
        <v>764</v>
      </c>
      <c r="B3138" s="194" t="s">
        <v>748</v>
      </c>
      <c r="C3138" s="194" t="s">
        <v>753</v>
      </c>
      <c r="D3138" s="194" t="s">
        <v>753</v>
      </c>
      <c r="E3138" s="194" t="s">
        <v>745</v>
      </c>
      <c r="F3138" s="195">
        <v>-1500</v>
      </c>
      <c r="G3138" s="194">
        <f>'Drop downs XTRA'!$F3138*2</f>
        <v>-3000</v>
      </c>
      <c r="H3138" s="196">
        <v>42496</v>
      </c>
    </row>
    <row r="3139" spans="1:8">
      <c r="A3139" s="82" t="s">
        <v>533</v>
      </c>
      <c r="B3139" s="197" t="s">
        <v>748</v>
      </c>
      <c r="C3139" s="197" t="s">
        <v>753</v>
      </c>
      <c r="D3139" s="197" t="s">
        <v>753</v>
      </c>
      <c r="E3139" s="197" t="s">
        <v>745</v>
      </c>
      <c r="F3139" s="199">
        <v>-4000</v>
      </c>
      <c r="G3139" s="197">
        <f>'Drop downs XTRA'!$F3139*2</f>
        <v>-8000</v>
      </c>
      <c r="H3139" s="200">
        <v>42960</v>
      </c>
    </row>
    <row r="3140" spans="1:8">
      <c r="A3140" s="83" t="s">
        <v>760</v>
      </c>
      <c r="B3140" s="194" t="s">
        <v>744</v>
      </c>
      <c r="C3140" s="194" t="s">
        <v>753</v>
      </c>
      <c r="D3140" s="194" t="s">
        <v>753</v>
      </c>
      <c r="E3140" s="194" t="s">
        <v>745</v>
      </c>
      <c r="F3140" s="195">
        <v>-11000</v>
      </c>
      <c r="G3140" s="194">
        <f>'Drop downs XTRA'!$F3140*2</f>
        <v>-22000</v>
      </c>
      <c r="H3140" s="196">
        <v>42992</v>
      </c>
    </row>
    <row r="3141" spans="1:8">
      <c r="A3141" s="82" t="s">
        <v>39</v>
      </c>
      <c r="B3141" s="197" t="s">
        <v>744</v>
      </c>
      <c r="C3141" s="197" t="s">
        <v>753</v>
      </c>
      <c r="D3141" s="197" t="s">
        <v>753</v>
      </c>
      <c r="E3141" s="197" t="s">
        <v>745</v>
      </c>
      <c r="F3141" s="199">
        <v>-5530.0000000000009</v>
      </c>
      <c r="G3141" s="197">
        <f>'Drop downs XTRA'!$F3141*2</f>
        <v>-11060.000000000002</v>
      </c>
      <c r="H3141" s="200">
        <v>42598</v>
      </c>
    </row>
    <row r="3142" spans="1:8">
      <c r="A3142" s="83" t="s">
        <v>761</v>
      </c>
      <c r="B3142" s="194" t="s">
        <v>744</v>
      </c>
      <c r="C3142" s="194" t="s">
        <v>753</v>
      </c>
      <c r="D3142" s="194" t="s">
        <v>753</v>
      </c>
      <c r="E3142" s="194" t="s">
        <v>745</v>
      </c>
      <c r="F3142" s="195">
        <v>-2500</v>
      </c>
      <c r="G3142" s="194">
        <f>'Drop downs XTRA'!$F3142*2</f>
        <v>-5000</v>
      </c>
      <c r="H3142" s="196">
        <v>42403</v>
      </c>
    </row>
    <row r="3143" spans="1:8">
      <c r="A3143" s="82" t="s">
        <v>309</v>
      </c>
      <c r="B3143" s="197" t="s">
        <v>744</v>
      </c>
      <c r="C3143" s="197" t="s">
        <v>753</v>
      </c>
      <c r="D3143" s="197" t="s">
        <v>753</v>
      </c>
      <c r="E3143" s="197" t="s">
        <v>745</v>
      </c>
      <c r="F3143" s="199">
        <v>-1500</v>
      </c>
      <c r="G3143" s="197">
        <f>'Drop downs XTRA'!$F3143*2</f>
        <v>-3000</v>
      </c>
      <c r="H3143" s="200">
        <v>42423</v>
      </c>
    </row>
    <row r="3144" spans="1:8">
      <c r="A3144" s="83" t="s">
        <v>601</v>
      </c>
      <c r="B3144" s="194" t="s">
        <v>744</v>
      </c>
      <c r="C3144" s="194" t="s">
        <v>753</v>
      </c>
      <c r="D3144" s="194" t="s">
        <v>753</v>
      </c>
      <c r="E3144" s="194" t="s">
        <v>745</v>
      </c>
      <c r="F3144" s="195">
        <v>-3500</v>
      </c>
      <c r="G3144" s="194">
        <f>'Drop downs XTRA'!$F3144*2</f>
        <v>-7000</v>
      </c>
      <c r="H3144" s="196">
        <v>42587</v>
      </c>
    </row>
    <row r="3145" spans="1:8">
      <c r="A3145" s="82" t="s">
        <v>762</v>
      </c>
      <c r="B3145" s="197" t="s">
        <v>744</v>
      </c>
      <c r="C3145" s="197" t="s">
        <v>753</v>
      </c>
      <c r="D3145" s="197" t="s">
        <v>753</v>
      </c>
      <c r="E3145" s="197" t="s">
        <v>745</v>
      </c>
      <c r="F3145" s="199">
        <v>-2000</v>
      </c>
      <c r="G3145" s="197">
        <f>'Drop downs XTRA'!$F3145*2</f>
        <v>-4000</v>
      </c>
      <c r="H3145" s="200">
        <v>42860</v>
      </c>
    </row>
    <row r="3146" spans="1:8">
      <c r="A3146" s="83" t="s">
        <v>763</v>
      </c>
      <c r="B3146" s="194" t="s">
        <v>744</v>
      </c>
      <c r="C3146" s="194" t="s">
        <v>753</v>
      </c>
      <c r="D3146" s="194" t="s">
        <v>753</v>
      </c>
      <c r="E3146" s="194" t="s">
        <v>745</v>
      </c>
      <c r="F3146" s="195">
        <v>-1500</v>
      </c>
      <c r="G3146" s="194">
        <f>'Drop downs XTRA'!$F3146*2</f>
        <v>-3000</v>
      </c>
      <c r="H3146" s="196">
        <v>42256</v>
      </c>
    </row>
    <row r="3147" spans="1:8">
      <c r="A3147" s="82" t="s">
        <v>764</v>
      </c>
      <c r="B3147" s="197" t="s">
        <v>744</v>
      </c>
      <c r="C3147" s="197" t="s">
        <v>753</v>
      </c>
      <c r="D3147" s="197" t="s">
        <v>753</v>
      </c>
      <c r="E3147" s="197" t="s">
        <v>745</v>
      </c>
      <c r="F3147" s="199">
        <v>-500</v>
      </c>
      <c r="G3147" s="197">
        <f>'Drop downs XTRA'!$F3147*2</f>
        <v>-1000</v>
      </c>
      <c r="H3147" s="200">
        <v>42158</v>
      </c>
    </row>
    <row r="3148" spans="1:8">
      <c r="A3148" s="83" t="s">
        <v>533</v>
      </c>
      <c r="B3148" s="194" t="s">
        <v>744</v>
      </c>
      <c r="C3148" s="194" t="s">
        <v>753</v>
      </c>
      <c r="D3148" s="194" t="s">
        <v>753</v>
      </c>
      <c r="E3148" s="194" t="s">
        <v>745</v>
      </c>
      <c r="F3148" s="195">
        <v>-1000</v>
      </c>
      <c r="G3148" s="194">
        <f>'Drop downs XTRA'!$F3148*2</f>
        <v>-2000</v>
      </c>
      <c r="H3148" s="196">
        <v>42570</v>
      </c>
    </row>
    <row r="3149" spans="1:8">
      <c r="A3149" s="82" t="s">
        <v>729</v>
      </c>
      <c r="B3149" s="197" t="s">
        <v>730</v>
      </c>
      <c r="C3149" s="197" t="s">
        <v>731</v>
      </c>
      <c r="D3149" s="197" t="s">
        <v>732</v>
      </c>
      <c r="E3149" s="197" t="s">
        <v>28</v>
      </c>
      <c r="F3149" s="199">
        <v>30429</v>
      </c>
      <c r="G3149" s="197">
        <f>'Drop downs XTRA'!$F3149*2</f>
        <v>60858</v>
      </c>
      <c r="H3149" s="200">
        <v>42392</v>
      </c>
    </row>
    <row r="3150" spans="1:8">
      <c r="A3150" s="83" t="s">
        <v>735</v>
      </c>
      <c r="B3150" s="194" t="s">
        <v>730</v>
      </c>
      <c r="C3150" s="194" t="s">
        <v>504</v>
      </c>
      <c r="D3150" s="194" t="s">
        <v>739</v>
      </c>
      <c r="E3150" s="194" t="s">
        <v>28</v>
      </c>
      <c r="F3150" s="195">
        <v>7203.5999999999985</v>
      </c>
      <c r="G3150" s="194">
        <f>'Drop downs XTRA'!$F3150*2</f>
        <v>14407.199999999997</v>
      </c>
      <c r="H3150" s="196">
        <v>42513</v>
      </c>
    </row>
    <row r="3151" spans="1:8">
      <c r="A3151" s="82" t="s">
        <v>741</v>
      </c>
      <c r="B3151" s="197" t="s">
        <v>730</v>
      </c>
      <c r="C3151" s="197" t="s">
        <v>504</v>
      </c>
      <c r="D3151" s="197" t="s">
        <v>739</v>
      </c>
      <c r="E3151" s="197" t="s">
        <v>28</v>
      </c>
      <c r="F3151" s="199">
        <v>12791.519999999999</v>
      </c>
      <c r="G3151" s="197">
        <f>'Drop downs XTRA'!$F3151*2</f>
        <v>25583.039999999997</v>
      </c>
      <c r="H3151" s="200">
        <v>42530</v>
      </c>
    </row>
    <row r="3152" spans="1:8">
      <c r="A3152" s="83" t="s">
        <v>746</v>
      </c>
      <c r="B3152" s="194" t="s">
        <v>730</v>
      </c>
      <c r="C3152" s="194" t="s">
        <v>734</v>
      </c>
      <c r="D3152" s="194" t="s">
        <v>494</v>
      </c>
      <c r="E3152" s="194" t="s">
        <v>28</v>
      </c>
      <c r="F3152" s="195">
        <v>15692.544000000002</v>
      </c>
      <c r="G3152" s="194">
        <f>'Drop downs XTRA'!$F3152*2</f>
        <v>31385.088000000003</v>
      </c>
      <c r="H3152" s="196">
        <v>42386</v>
      </c>
    </row>
    <row r="3153" spans="1:8">
      <c r="A3153" s="82" t="s">
        <v>729</v>
      </c>
      <c r="B3153" s="197" t="s">
        <v>738</v>
      </c>
      <c r="C3153" s="197" t="s">
        <v>731</v>
      </c>
      <c r="D3153" s="197" t="s">
        <v>739</v>
      </c>
      <c r="E3153" s="197" t="s">
        <v>28</v>
      </c>
      <c r="F3153" s="199">
        <v>29994.299999999996</v>
      </c>
      <c r="G3153" s="197">
        <f>'Drop downs XTRA'!$F3153*2</f>
        <v>59988.599999999991</v>
      </c>
      <c r="H3153" s="200">
        <v>42911</v>
      </c>
    </row>
    <row r="3154" spans="1:8">
      <c r="A3154" s="83" t="s">
        <v>735</v>
      </c>
      <c r="B3154" s="194" t="s">
        <v>738</v>
      </c>
      <c r="C3154" s="194" t="s">
        <v>731</v>
      </c>
      <c r="D3154" s="194" t="s">
        <v>732</v>
      </c>
      <c r="E3154" s="194" t="s">
        <v>28</v>
      </c>
      <c r="F3154" s="195">
        <v>8294.58</v>
      </c>
      <c r="G3154" s="194">
        <f>'Drop downs XTRA'!$F3154*2</f>
        <v>16589.16</v>
      </c>
      <c r="H3154" s="196">
        <v>42175</v>
      </c>
    </row>
    <row r="3155" spans="1:8">
      <c r="A3155" s="82" t="s">
        <v>741</v>
      </c>
      <c r="B3155" s="197" t="s">
        <v>738</v>
      </c>
      <c r="C3155" s="197" t="s">
        <v>734</v>
      </c>
      <c r="D3155" s="197" t="s">
        <v>491</v>
      </c>
      <c r="E3155" s="197" t="s">
        <v>28</v>
      </c>
      <c r="F3155" s="199">
        <v>14889.6</v>
      </c>
      <c r="G3155" s="197">
        <f>'Drop downs XTRA'!$F3155*2</f>
        <v>29779.200000000001</v>
      </c>
      <c r="H3155" s="200">
        <v>42962</v>
      </c>
    </row>
    <row r="3156" spans="1:8">
      <c r="A3156" s="83" t="s">
        <v>746</v>
      </c>
      <c r="B3156" s="194" t="s">
        <v>738</v>
      </c>
      <c r="C3156" s="194" t="s">
        <v>734</v>
      </c>
      <c r="D3156" s="194" t="s">
        <v>751</v>
      </c>
      <c r="E3156" s="194" t="s">
        <v>28</v>
      </c>
      <c r="F3156" s="195">
        <v>18044.544000000002</v>
      </c>
      <c r="G3156" s="194">
        <f>'Drop downs XTRA'!$F3156*2</f>
        <v>36089.088000000003</v>
      </c>
      <c r="H3156" s="196">
        <v>42375</v>
      </c>
    </row>
    <row r="3157" spans="1:8">
      <c r="A3157" s="82" t="s">
        <v>729</v>
      </c>
      <c r="B3157" s="197" t="s">
        <v>744</v>
      </c>
      <c r="C3157" s="197" t="s">
        <v>504</v>
      </c>
      <c r="D3157" s="197" t="s">
        <v>732</v>
      </c>
      <c r="E3157" s="197" t="s">
        <v>28</v>
      </c>
      <c r="F3157" s="199">
        <v>21751.099999999995</v>
      </c>
      <c r="G3157" s="197">
        <f>'Drop downs XTRA'!$F3157*2</f>
        <v>43502.19999999999</v>
      </c>
      <c r="H3157" s="200">
        <v>42372</v>
      </c>
    </row>
    <row r="3158" spans="1:8">
      <c r="A3158" s="83" t="s">
        <v>735</v>
      </c>
      <c r="B3158" s="194" t="s">
        <v>744</v>
      </c>
      <c r="C3158" s="194" t="s">
        <v>504</v>
      </c>
      <c r="D3158" s="194" t="s">
        <v>751</v>
      </c>
      <c r="E3158" s="194" t="s">
        <v>28</v>
      </c>
      <c r="F3158" s="195">
        <v>10382.580000000002</v>
      </c>
      <c r="G3158" s="194">
        <f>'Drop downs XTRA'!$F3158*2</f>
        <v>20765.160000000003</v>
      </c>
      <c r="H3158" s="196">
        <v>42363</v>
      </c>
    </row>
    <row r="3159" spans="1:8">
      <c r="A3159" s="82" t="s">
        <v>741</v>
      </c>
      <c r="B3159" s="197" t="s">
        <v>744</v>
      </c>
      <c r="C3159" s="197" t="s">
        <v>734</v>
      </c>
      <c r="D3159" s="197" t="s">
        <v>491</v>
      </c>
      <c r="E3159" s="197" t="s">
        <v>28</v>
      </c>
      <c r="F3159" s="199">
        <v>12673.079999999998</v>
      </c>
      <c r="G3159" s="197">
        <f>'Drop downs XTRA'!$F3159*2</f>
        <v>25346.159999999996</v>
      </c>
      <c r="H3159" s="200">
        <v>42896</v>
      </c>
    </row>
    <row r="3160" spans="1:8">
      <c r="A3160" s="83" t="s">
        <v>746</v>
      </c>
      <c r="B3160" s="194" t="s">
        <v>744</v>
      </c>
      <c r="C3160" s="194" t="s">
        <v>743</v>
      </c>
      <c r="D3160" s="194" t="s">
        <v>752</v>
      </c>
      <c r="E3160" s="194" t="s">
        <v>28</v>
      </c>
      <c r="F3160" s="195">
        <v>16708.608000000004</v>
      </c>
      <c r="G3160" s="194">
        <f>'Drop downs XTRA'!$F3160*2</f>
        <v>33417.216000000008</v>
      </c>
      <c r="H3160" s="196">
        <v>42864</v>
      </c>
    </row>
    <row r="3161" spans="1:8">
      <c r="A3161" s="82" t="s">
        <v>729</v>
      </c>
      <c r="B3161" s="197" t="s">
        <v>748</v>
      </c>
      <c r="C3161" s="197" t="s">
        <v>502</v>
      </c>
      <c r="D3161" s="197" t="s">
        <v>739</v>
      </c>
      <c r="E3161" s="197" t="s">
        <v>28</v>
      </c>
      <c r="F3161" s="199">
        <v>21751.099999999995</v>
      </c>
      <c r="G3161" s="197">
        <f>'Drop downs XTRA'!$F3161*2</f>
        <v>43502.19999999999</v>
      </c>
      <c r="H3161" s="200">
        <v>42028</v>
      </c>
    </row>
    <row r="3162" spans="1:8">
      <c r="A3162" s="83" t="s">
        <v>735</v>
      </c>
      <c r="B3162" s="194" t="s">
        <v>748</v>
      </c>
      <c r="C3162" s="194" t="s">
        <v>734</v>
      </c>
      <c r="D3162" s="194" t="s">
        <v>752</v>
      </c>
      <c r="E3162" s="194" t="s">
        <v>28</v>
      </c>
      <c r="F3162" s="195">
        <v>10241.640000000003</v>
      </c>
      <c r="G3162" s="194">
        <f>'Drop downs XTRA'!$F3162*2</f>
        <v>20483.280000000006</v>
      </c>
      <c r="H3162" s="196">
        <v>42323</v>
      </c>
    </row>
    <row r="3163" spans="1:8">
      <c r="A3163" s="82" t="s">
        <v>741</v>
      </c>
      <c r="B3163" s="197" t="s">
        <v>748</v>
      </c>
      <c r="C3163" s="197" t="s">
        <v>731</v>
      </c>
      <c r="D3163" s="197" t="s">
        <v>752</v>
      </c>
      <c r="E3163" s="197" t="s">
        <v>28</v>
      </c>
      <c r="F3163" s="199">
        <v>14754.24</v>
      </c>
      <c r="G3163" s="197">
        <f>'Drop downs XTRA'!$F3163*2</f>
        <v>29508.48</v>
      </c>
      <c r="H3163" s="200">
        <v>42307</v>
      </c>
    </row>
    <row r="3164" spans="1:8">
      <c r="A3164" s="83" t="s">
        <v>746</v>
      </c>
      <c r="B3164" s="194" t="s">
        <v>748</v>
      </c>
      <c r="C3164" s="194" t="s">
        <v>743</v>
      </c>
      <c r="D3164" s="194" t="s">
        <v>752</v>
      </c>
      <c r="E3164" s="194" t="s">
        <v>28</v>
      </c>
      <c r="F3164" s="195">
        <v>18797.184000000001</v>
      </c>
      <c r="G3164" s="194">
        <f>'Drop downs XTRA'!$F3164*2</f>
        <v>37594.368000000002</v>
      </c>
      <c r="H3164" s="196">
        <v>42209</v>
      </c>
    </row>
    <row r="3165" spans="1:8">
      <c r="A3165" s="82" t="s">
        <v>729</v>
      </c>
      <c r="B3165" s="197" t="s">
        <v>738</v>
      </c>
      <c r="C3165" s="197" t="s">
        <v>750</v>
      </c>
      <c r="D3165" s="197" t="s">
        <v>752</v>
      </c>
      <c r="E3165" s="197" t="s">
        <v>28</v>
      </c>
      <c r="F3165" s="199">
        <v>29849.4</v>
      </c>
      <c r="G3165" s="197">
        <f>'Drop downs XTRA'!$F3165*2</f>
        <v>59698.8</v>
      </c>
      <c r="H3165" s="200">
        <v>42687</v>
      </c>
    </row>
    <row r="3166" spans="1:8">
      <c r="A3166" s="83" t="s">
        <v>735</v>
      </c>
      <c r="B3166" s="194" t="s">
        <v>738</v>
      </c>
      <c r="C3166" s="194" t="s">
        <v>504</v>
      </c>
      <c r="D3166" s="194" t="s">
        <v>752</v>
      </c>
      <c r="E3166" s="194" t="s">
        <v>28</v>
      </c>
      <c r="F3166" s="195">
        <v>10805.399999999998</v>
      </c>
      <c r="G3166" s="194">
        <f>'Drop downs XTRA'!$F3166*2</f>
        <v>21610.799999999996</v>
      </c>
      <c r="H3166" s="196">
        <v>42336</v>
      </c>
    </row>
    <row r="3167" spans="1:8">
      <c r="A3167" s="82" t="s">
        <v>741</v>
      </c>
      <c r="B3167" s="197" t="s">
        <v>738</v>
      </c>
      <c r="C3167" s="197" t="s">
        <v>743</v>
      </c>
      <c r="D3167" s="197" t="s">
        <v>751</v>
      </c>
      <c r="E3167" s="197" t="s">
        <v>28</v>
      </c>
      <c r="F3167" s="199">
        <v>14618.88</v>
      </c>
      <c r="G3167" s="197">
        <f>'Drop downs XTRA'!$F3167*2</f>
        <v>29237.759999999998</v>
      </c>
      <c r="H3167" s="200">
        <v>42731</v>
      </c>
    </row>
    <row r="3168" spans="1:8">
      <c r="A3168" s="83" t="s">
        <v>746</v>
      </c>
      <c r="B3168" s="194" t="s">
        <v>738</v>
      </c>
      <c r="C3168" s="194" t="s">
        <v>743</v>
      </c>
      <c r="D3168" s="194" t="s">
        <v>732</v>
      </c>
      <c r="E3168" s="194" t="s">
        <v>28</v>
      </c>
      <c r="F3168" s="195">
        <v>18307.968000000001</v>
      </c>
      <c r="G3168" s="194">
        <f>'Drop downs XTRA'!$F3168*2</f>
        <v>36615.936000000002</v>
      </c>
      <c r="H3168" s="196">
        <v>42999</v>
      </c>
    </row>
    <row r="3169" spans="1:8">
      <c r="A3169" s="82" t="s">
        <v>756</v>
      </c>
      <c r="B3169" s="197" t="s">
        <v>730</v>
      </c>
      <c r="C3169" s="197" t="s">
        <v>504</v>
      </c>
      <c r="D3169" s="197" t="s">
        <v>491</v>
      </c>
      <c r="E3169" s="197" t="s">
        <v>740</v>
      </c>
      <c r="F3169" s="199">
        <v>-13804.83</v>
      </c>
      <c r="G3169" s="197">
        <f>'Drop downs XTRA'!$F3169*2</f>
        <v>-27609.66</v>
      </c>
      <c r="H3169" s="200">
        <v>42478</v>
      </c>
    </row>
    <row r="3170" spans="1:8">
      <c r="A3170" s="83" t="s">
        <v>757</v>
      </c>
      <c r="B3170" s="194" t="s">
        <v>730</v>
      </c>
      <c r="C3170" s="194" t="s">
        <v>734</v>
      </c>
      <c r="D3170" s="194" t="s">
        <v>491</v>
      </c>
      <c r="E3170" s="194" t="s">
        <v>740</v>
      </c>
      <c r="F3170" s="195">
        <v>-3234.75</v>
      </c>
      <c r="G3170" s="194">
        <f>'Drop downs XTRA'!$F3170*2</f>
        <v>-6469.5</v>
      </c>
      <c r="H3170" s="196">
        <v>42914</v>
      </c>
    </row>
    <row r="3171" spans="1:8">
      <c r="A3171" s="82" t="s">
        <v>758</v>
      </c>
      <c r="B3171" s="197" t="s">
        <v>730</v>
      </c>
      <c r="C3171" s="197" t="s">
        <v>750</v>
      </c>
      <c r="D3171" s="197" t="s">
        <v>491</v>
      </c>
      <c r="E3171" s="197" t="s">
        <v>740</v>
      </c>
      <c r="F3171" s="199">
        <v>-5596.8</v>
      </c>
      <c r="G3171" s="197">
        <f>'Drop downs XTRA'!$F3171*2</f>
        <v>-11193.6</v>
      </c>
      <c r="H3171" s="200">
        <v>42183</v>
      </c>
    </row>
    <row r="3172" spans="1:8">
      <c r="A3172" s="83" t="s">
        <v>759</v>
      </c>
      <c r="B3172" s="194" t="s">
        <v>730</v>
      </c>
      <c r="C3172" s="194" t="s">
        <v>743</v>
      </c>
      <c r="D3172" s="194" t="s">
        <v>751</v>
      </c>
      <c r="E3172" s="194" t="s">
        <v>740</v>
      </c>
      <c r="F3172" s="195">
        <v>-4910.0800000000008</v>
      </c>
      <c r="G3172" s="194">
        <f>'Drop downs XTRA'!$F3172*2</f>
        <v>-9820.1600000000017</v>
      </c>
      <c r="H3172" s="196">
        <v>42220</v>
      </c>
    </row>
    <row r="3173" spans="1:8">
      <c r="A3173" s="82" t="s">
        <v>756</v>
      </c>
      <c r="B3173" s="197" t="s">
        <v>738</v>
      </c>
      <c r="C3173" s="197" t="s">
        <v>743</v>
      </c>
      <c r="D3173" s="197" t="s">
        <v>751</v>
      </c>
      <c r="E3173" s="197" t="s">
        <v>740</v>
      </c>
      <c r="F3173" s="199">
        <v>-10010.91</v>
      </c>
      <c r="G3173" s="197">
        <f>'Drop downs XTRA'!$F3173*2</f>
        <v>-20021.82</v>
      </c>
      <c r="H3173" s="200">
        <v>42561</v>
      </c>
    </row>
    <row r="3174" spans="1:8">
      <c r="A3174" s="83" t="s">
        <v>757</v>
      </c>
      <c r="B3174" s="194" t="s">
        <v>738</v>
      </c>
      <c r="C3174" s="194" t="s">
        <v>750</v>
      </c>
      <c r="D3174" s="194" t="s">
        <v>732</v>
      </c>
      <c r="E3174" s="194" t="s">
        <v>740</v>
      </c>
      <c r="F3174" s="195">
        <v>-3773.8749999999995</v>
      </c>
      <c r="G3174" s="194">
        <f>'Drop downs XTRA'!$F3174*2</f>
        <v>-7547.7499999999991</v>
      </c>
      <c r="H3174" s="196">
        <v>42319</v>
      </c>
    </row>
    <row r="3175" spans="1:8">
      <c r="A3175" s="82" t="s">
        <v>758</v>
      </c>
      <c r="B3175" s="197" t="s">
        <v>738</v>
      </c>
      <c r="C3175" s="197" t="s">
        <v>731</v>
      </c>
      <c r="D3175" s="197" t="s">
        <v>494</v>
      </c>
      <c r="E3175" s="197" t="s">
        <v>740</v>
      </c>
      <c r="F3175" s="199">
        <v>-5596.8</v>
      </c>
      <c r="G3175" s="197">
        <f>'Drop downs XTRA'!$F3175*2</f>
        <v>-11193.6</v>
      </c>
      <c r="H3175" s="200">
        <v>42839</v>
      </c>
    </row>
    <row r="3176" spans="1:8">
      <c r="A3176" s="83" t="s">
        <v>759</v>
      </c>
      <c r="B3176" s="194" t="s">
        <v>738</v>
      </c>
      <c r="C3176" s="194" t="s">
        <v>743</v>
      </c>
      <c r="D3176" s="194" t="s">
        <v>751</v>
      </c>
      <c r="E3176" s="194" t="s">
        <v>740</v>
      </c>
      <c r="F3176" s="195">
        <v>-4296.32</v>
      </c>
      <c r="G3176" s="194">
        <f>'Drop downs XTRA'!$F3176*2</f>
        <v>-8592.64</v>
      </c>
      <c r="H3176" s="196">
        <v>42466</v>
      </c>
    </row>
    <row r="3177" spans="1:8">
      <c r="A3177" s="82" t="s">
        <v>756</v>
      </c>
      <c r="B3177" s="197" t="s">
        <v>748</v>
      </c>
      <c r="C3177" s="197" t="s">
        <v>743</v>
      </c>
      <c r="D3177" s="197" t="s">
        <v>739</v>
      </c>
      <c r="E3177" s="197" t="s">
        <v>740</v>
      </c>
      <c r="F3177" s="199">
        <v>-10685.220000000001</v>
      </c>
      <c r="G3177" s="197">
        <f>'Drop downs XTRA'!$F3177*2</f>
        <v>-21370.440000000002</v>
      </c>
      <c r="H3177" s="200">
        <v>42266</v>
      </c>
    </row>
    <row r="3178" spans="1:8">
      <c r="A3178" s="83" t="s">
        <v>757</v>
      </c>
      <c r="B3178" s="194" t="s">
        <v>748</v>
      </c>
      <c r="C3178" s="194" t="s">
        <v>734</v>
      </c>
      <c r="D3178" s="194" t="s">
        <v>752</v>
      </c>
      <c r="E3178" s="194" t="s">
        <v>740</v>
      </c>
      <c r="F3178" s="195">
        <v>-3106.5</v>
      </c>
      <c r="G3178" s="194">
        <f>'Drop downs XTRA'!$F3178*2</f>
        <v>-6213</v>
      </c>
      <c r="H3178" s="196">
        <v>42862</v>
      </c>
    </row>
    <row r="3179" spans="1:8">
      <c r="A3179" s="82" t="s">
        <v>758</v>
      </c>
      <c r="B3179" s="197" t="s">
        <v>748</v>
      </c>
      <c r="C3179" s="197" t="s">
        <v>504</v>
      </c>
      <c r="D3179" s="197" t="s">
        <v>494</v>
      </c>
      <c r="E3179" s="197" t="s">
        <v>740</v>
      </c>
      <c r="F3179" s="199">
        <v>-5393.2800000000007</v>
      </c>
      <c r="G3179" s="197">
        <f>'Drop downs XTRA'!$F3179*2</f>
        <v>-10786.560000000001</v>
      </c>
      <c r="H3179" s="200">
        <v>42114</v>
      </c>
    </row>
    <row r="3180" spans="1:8">
      <c r="A3180" s="83" t="s">
        <v>759</v>
      </c>
      <c r="B3180" s="194" t="s">
        <v>748</v>
      </c>
      <c r="C3180" s="194" t="s">
        <v>731</v>
      </c>
      <c r="D3180" s="194" t="s">
        <v>739</v>
      </c>
      <c r="E3180" s="194" t="s">
        <v>740</v>
      </c>
      <c r="F3180" s="195">
        <v>-4981.760000000002</v>
      </c>
      <c r="G3180" s="194">
        <f>'Drop downs XTRA'!$F3180*2</f>
        <v>-9963.5200000000041</v>
      </c>
      <c r="H3180" s="196">
        <v>42233</v>
      </c>
    </row>
    <row r="3181" spans="1:8">
      <c r="A3181" s="82" t="s">
        <v>756</v>
      </c>
      <c r="B3181" s="197" t="s">
        <v>744</v>
      </c>
      <c r="C3181" s="197" t="s">
        <v>731</v>
      </c>
      <c r="D3181" s="197" t="s">
        <v>752</v>
      </c>
      <c r="E3181" s="197" t="s">
        <v>740</v>
      </c>
      <c r="F3181" s="199">
        <v>-10840.83</v>
      </c>
      <c r="G3181" s="197">
        <f>'Drop downs XTRA'!$F3181*2</f>
        <v>-21681.66</v>
      </c>
      <c r="H3181" s="200">
        <v>42872</v>
      </c>
    </row>
    <row r="3182" spans="1:8">
      <c r="A3182" s="83" t="s">
        <v>757</v>
      </c>
      <c r="B3182" s="194" t="s">
        <v>744</v>
      </c>
      <c r="C3182" s="194" t="s">
        <v>502</v>
      </c>
      <c r="D3182" s="194" t="s">
        <v>732</v>
      </c>
      <c r="E3182" s="194" t="s">
        <v>740</v>
      </c>
      <c r="F3182" s="195">
        <v>-4370</v>
      </c>
      <c r="G3182" s="194">
        <f>'Drop downs XTRA'!$F3182*2</f>
        <v>-8740</v>
      </c>
      <c r="H3182" s="196">
        <v>42255</v>
      </c>
    </row>
    <row r="3183" spans="1:8">
      <c r="A3183" s="82" t="s">
        <v>758</v>
      </c>
      <c r="B3183" s="197" t="s">
        <v>744</v>
      </c>
      <c r="C3183" s="197" t="s">
        <v>743</v>
      </c>
      <c r="D3183" s="197" t="s">
        <v>732</v>
      </c>
      <c r="E3183" s="197" t="s">
        <v>740</v>
      </c>
      <c r="F3183" s="199">
        <v>-6470.24</v>
      </c>
      <c r="G3183" s="197">
        <f>'Drop downs XTRA'!$F3183*2</f>
        <v>-12940.48</v>
      </c>
      <c r="H3183" s="200">
        <v>42090</v>
      </c>
    </row>
    <row r="3184" spans="1:8">
      <c r="A3184" s="83" t="s">
        <v>759</v>
      </c>
      <c r="B3184" s="194" t="s">
        <v>744</v>
      </c>
      <c r="C3184" s="194" t="s">
        <v>731</v>
      </c>
      <c r="D3184" s="194" t="s">
        <v>752</v>
      </c>
      <c r="E3184" s="194" t="s">
        <v>740</v>
      </c>
      <c r="F3184" s="195">
        <v>-3790.0800000000008</v>
      </c>
      <c r="G3184" s="194">
        <f>'Drop downs XTRA'!$F3184*2</f>
        <v>-7580.1600000000017</v>
      </c>
      <c r="H3184" s="196">
        <v>42770</v>
      </c>
    </row>
    <row r="3185" spans="1:8">
      <c r="A3185" s="82" t="s">
        <v>756</v>
      </c>
      <c r="B3185" s="197" t="s">
        <v>738</v>
      </c>
      <c r="C3185" s="197" t="s">
        <v>504</v>
      </c>
      <c r="D3185" s="197" t="s">
        <v>494</v>
      </c>
      <c r="E3185" s="197" t="s">
        <v>740</v>
      </c>
      <c r="F3185" s="199">
        <v>-9158.76</v>
      </c>
      <c r="G3185" s="197">
        <f>'Drop downs XTRA'!$F3185*2</f>
        <v>-18317.52</v>
      </c>
      <c r="H3185" s="200">
        <v>42317</v>
      </c>
    </row>
    <row r="3186" spans="1:8">
      <c r="A3186" s="83" t="s">
        <v>757</v>
      </c>
      <c r="B3186" s="194" t="s">
        <v>738</v>
      </c>
      <c r="C3186" s="194" t="s">
        <v>502</v>
      </c>
      <c r="D3186" s="194" t="s">
        <v>491</v>
      </c>
      <c r="E3186" s="194" t="s">
        <v>740</v>
      </c>
      <c r="F3186" s="195">
        <v>-4313</v>
      </c>
      <c r="G3186" s="194">
        <f>'Drop downs XTRA'!$F3186*2</f>
        <v>-8626</v>
      </c>
      <c r="H3186" s="196">
        <v>42887</v>
      </c>
    </row>
    <row r="3187" spans="1:8">
      <c r="A3187" s="82" t="s">
        <v>758</v>
      </c>
      <c r="B3187" s="197" t="s">
        <v>738</v>
      </c>
      <c r="C3187" s="197" t="s">
        <v>743</v>
      </c>
      <c r="D3187" s="197" t="s">
        <v>739</v>
      </c>
      <c r="E3187" s="197" t="s">
        <v>740</v>
      </c>
      <c r="F3187" s="199">
        <v>-6529.5999999999995</v>
      </c>
      <c r="G3187" s="197">
        <f>'Drop downs XTRA'!$F3187*2</f>
        <v>-13059.199999999999</v>
      </c>
      <c r="H3187" s="200">
        <v>42091</v>
      </c>
    </row>
    <row r="3188" spans="1:8">
      <c r="A3188" s="83" t="s">
        <v>759</v>
      </c>
      <c r="B3188" s="194" t="s">
        <v>738</v>
      </c>
      <c r="C3188" s="194" t="s">
        <v>750</v>
      </c>
      <c r="D3188" s="194" t="s">
        <v>491</v>
      </c>
      <c r="E3188" s="194" t="s">
        <v>740</v>
      </c>
      <c r="F3188" s="195">
        <v>-3480.96</v>
      </c>
      <c r="G3188" s="194">
        <f>'Drop downs XTRA'!$F3188*2</f>
        <v>-6961.92</v>
      </c>
      <c r="H3188" s="196">
        <v>42214</v>
      </c>
    </row>
    <row r="3189" spans="1:8">
      <c r="A3189" s="82" t="s">
        <v>760</v>
      </c>
      <c r="B3189" s="197" t="s">
        <v>738</v>
      </c>
      <c r="C3189" s="197" t="s">
        <v>753</v>
      </c>
      <c r="D3189" s="197" t="s">
        <v>753</v>
      </c>
      <c r="E3189" s="197" t="s">
        <v>745</v>
      </c>
      <c r="F3189" s="199">
        <v>-7477.8000000000011</v>
      </c>
      <c r="G3189" s="197">
        <f>'Drop downs XTRA'!$F3189*2</f>
        <v>-14955.600000000002</v>
      </c>
      <c r="H3189" s="200">
        <v>42123</v>
      </c>
    </row>
    <row r="3190" spans="1:8">
      <c r="A3190" s="83" t="s">
        <v>39</v>
      </c>
      <c r="B3190" s="194" t="s">
        <v>738</v>
      </c>
      <c r="C3190" s="194" t="s">
        <v>753</v>
      </c>
      <c r="D3190" s="194" t="s">
        <v>753</v>
      </c>
      <c r="E3190" s="194" t="s">
        <v>745</v>
      </c>
      <c r="F3190" s="195">
        <v>-5225.8500000000013</v>
      </c>
      <c r="G3190" s="194">
        <f>'Drop downs XTRA'!$F3190*2</f>
        <v>-10451.700000000003</v>
      </c>
      <c r="H3190" s="196">
        <v>42906</v>
      </c>
    </row>
    <row r="3191" spans="1:8">
      <c r="A3191" s="82" t="s">
        <v>761</v>
      </c>
      <c r="B3191" s="197" t="s">
        <v>738</v>
      </c>
      <c r="C3191" s="197" t="s">
        <v>753</v>
      </c>
      <c r="D3191" s="197" t="s">
        <v>753</v>
      </c>
      <c r="E3191" s="197" t="s">
        <v>745</v>
      </c>
      <c r="F3191" s="199">
        <v>-1368.0000000000002</v>
      </c>
      <c r="G3191" s="197">
        <f>'Drop downs XTRA'!$F3191*2</f>
        <v>-2736.0000000000005</v>
      </c>
      <c r="H3191" s="200">
        <v>42156</v>
      </c>
    </row>
    <row r="3192" spans="1:8">
      <c r="A3192" s="83" t="s">
        <v>309</v>
      </c>
      <c r="B3192" s="194" t="s">
        <v>738</v>
      </c>
      <c r="C3192" s="194" t="s">
        <v>753</v>
      </c>
      <c r="D3192" s="194" t="s">
        <v>753</v>
      </c>
      <c r="E3192" s="194" t="s">
        <v>745</v>
      </c>
      <c r="F3192" s="195">
        <v>-1653.5399999999997</v>
      </c>
      <c r="G3192" s="194">
        <f>'Drop downs XTRA'!$F3192*2</f>
        <v>-3307.0799999999995</v>
      </c>
      <c r="H3192" s="196">
        <v>42695</v>
      </c>
    </row>
    <row r="3193" spans="1:8">
      <c r="A3193" s="82" t="s">
        <v>601</v>
      </c>
      <c r="B3193" s="197" t="s">
        <v>738</v>
      </c>
      <c r="C3193" s="197" t="s">
        <v>753</v>
      </c>
      <c r="D3193" s="197" t="s">
        <v>753</v>
      </c>
      <c r="E3193" s="197" t="s">
        <v>745</v>
      </c>
      <c r="F3193" s="199">
        <v>-2043</v>
      </c>
      <c r="G3193" s="197">
        <f>'Drop downs XTRA'!$F3193*2</f>
        <v>-4086</v>
      </c>
      <c r="H3193" s="200">
        <v>42797</v>
      </c>
    </row>
    <row r="3194" spans="1:8">
      <c r="A3194" s="83" t="s">
        <v>762</v>
      </c>
      <c r="B3194" s="194" t="s">
        <v>738</v>
      </c>
      <c r="C3194" s="194" t="s">
        <v>753</v>
      </c>
      <c r="D3194" s="194" t="s">
        <v>753</v>
      </c>
      <c r="E3194" s="194" t="s">
        <v>745</v>
      </c>
      <c r="F3194" s="195">
        <v>-1680</v>
      </c>
      <c r="G3194" s="194">
        <f>'Drop downs XTRA'!$F3194*2</f>
        <v>-3360</v>
      </c>
      <c r="H3194" s="196">
        <v>42787</v>
      </c>
    </row>
    <row r="3195" spans="1:8">
      <c r="A3195" s="82" t="s">
        <v>763</v>
      </c>
      <c r="B3195" s="197" t="s">
        <v>738</v>
      </c>
      <c r="C3195" s="197" t="s">
        <v>753</v>
      </c>
      <c r="D3195" s="197" t="s">
        <v>753</v>
      </c>
      <c r="E3195" s="197" t="s">
        <v>745</v>
      </c>
      <c r="F3195" s="199">
        <v>-3009.6000000000004</v>
      </c>
      <c r="G3195" s="197">
        <f>'Drop downs XTRA'!$F3195*2</f>
        <v>-6019.2000000000007</v>
      </c>
      <c r="H3195" s="200">
        <v>42486</v>
      </c>
    </row>
    <row r="3196" spans="1:8">
      <c r="A3196" s="83" t="s">
        <v>764</v>
      </c>
      <c r="B3196" s="194" t="s">
        <v>738</v>
      </c>
      <c r="C3196" s="194" t="s">
        <v>753</v>
      </c>
      <c r="D3196" s="194" t="s">
        <v>753</v>
      </c>
      <c r="E3196" s="194" t="s">
        <v>745</v>
      </c>
      <c r="F3196" s="195">
        <v>-1617.5160000000001</v>
      </c>
      <c r="G3196" s="194">
        <f>'Drop downs XTRA'!$F3196*2</f>
        <v>-3235.0320000000002</v>
      </c>
      <c r="H3196" s="196">
        <v>42303</v>
      </c>
    </row>
    <row r="3197" spans="1:8">
      <c r="A3197" s="82" t="s">
        <v>533</v>
      </c>
      <c r="B3197" s="197" t="s">
        <v>738</v>
      </c>
      <c r="C3197" s="197" t="s">
        <v>753</v>
      </c>
      <c r="D3197" s="197" t="s">
        <v>753</v>
      </c>
      <c r="E3197" s="197" t="s">
        <v>745</v>
      </c>
      <c r="F3197" s="199">
        <v>-3088</v>
      </c>
      <c r="G3197" s="197">
        <f>'Drop downs XTRA'!$F3197*2</f>
        <v>-6176</v>
      </c>
      <c r="H3197" s="200">
        <v>42255</v>
      </c>
    </row>
    <row r="3198" spans="1:8">
      <c r="A3198" s="83" t="s">
        <v>760</v>
      </c>
      <c r="B3198" s="194" t="s">
        <v>730</v>
      </c>
      <c r="C3198" s="194" t="s">
        <v>753</v>
      </c>
      <c r="D3198" s="194" t="s">
        <v>753</v>
      </c>
      <c r="E3198" s="194" t="s">
        <v>745</v>
      </c>
      <c r="F3198" s="195">
        <v>-9341.2000000000025</v>
      </c>
      <c r="G3198" s="194">
        <f>'Drop downs XTRA'!$F3198*2</f>
        <v>-18682.400000000005</v>
      </c>
      <c r="H3198" s="196">
        <v>42392</v>
      </c>
    </row>
    <row r="3199" spans="1:8">
      <c r="A3199" s="82" t="s">
        <v>39</v>
      </c>
      <c r="B3199" s="197" t="s">
        <v>730</v>
      </c>
      <c r="C3199" s="197" t="s">
        <v>753</v>
      </c>
      <c r="D3199" s="197" t="s">
        <v>753</v>
      </c>
      <c r="E3199" s="197" t="s">
        <v>745</v>
      </c>
      <c r="F3199" s="199">
        <v>-4645.2000000000007</v>
      </c>
      <c r="G3199" s="197">
        <f>'Drop downs XTRA'!$F3199*2</f>
        <v>-9290.4000000000015</v>
      </c>
      <c r="H3199" s="200">
        <v>42220</v>
      </c>
    </row>
    <row r="3200" spans="1:8">
      <c r="A3200" s="83" t="s">
        <v>761</v>
      </c>
      <c r="B3200" s="194" t="s">
        <v>730</v>
      </c>
      <c r="C3200" s="194" t="s">
        <v>753</v>
      </c>
      <c r="D3200" s="194" t="s">
        <v>753</v>
      </c>
      <c r="E3200" s="194" t="s">
        <v>745</v>
      </c>
      <c r="F3200" s="195">
        <v>-1032</v>
      </c>
      <c r="G3200" s="194">
        <f>'Drop downs XTRA'!$F3200*2</f>
        <v>-2064</v>
      </c>
      <c r="H3200" s="196">
        <v>42940</v>
      </c>
    </row>
    <row r="3201" spans="1:8">
      <c r="A3201" s="82" t="s">
        <v>309</v>
      </c>
      <c r="B3201" s="197" t="s">
        <v>730</v>
      </c>
      <c r="C3201" s="197" t="s">
        <v>753</v>
      </c>
      <c r="D3201" s="197" t="s">
        <v>753</v>
      </c>
      <c r="E3201" s="197" t="s">
        <v>745</v>
      </c>
      <c r="F3201" s="199">
        <v>-2025.54</v>
      </c>
      <c r="G3201" s="197">
        <f>'Drop downs XTRA'!$F3201*2</f>
        <v>-4051.08</v>
      </c>
      <c r="H3201" s="200">
        <v>42413</v>
      </c>
    </row>
    <row r="3202" spans="1:8">
      <c r="A3202" s="83" t="s">
        <v>601</v>
      </c>
      <c r="B3202" s="194" t="s">
        <v>730</v>
      </c>
      <c r="C3202" s="194" t="s">
        <v>753</v>
      </c>
      <c r="D3202" s="194" t="s">
        <v>753</v>
      </c>
      <c r="E3202" s="194" t="s">
        <v>745</v>
      </c>
      <c r="F3202" s="195">
        <v>-2207.2500000000005</v>
      </c>
      <c r="G3202" s="194">
        <f>'Drop downs XTRA'!$F3202*2</f>
        <v>-4414.5000000000009</v>
      </c>
      <c r="H3202" s="196">
        <v>42967</v>
      </c>
    </row>
    <row r="3203" spans="1:8">
      <c r="A3203" s="82" t="s">
        <v>762</v>
      </c>
      <c r="B3203" s="197" t="s">
        <v>730</v>
      </c>
      <c r="C3203" s="197" t="s">
        <v>753</v>
      </c>
      <c r="D3203" s="197" t="s">
        <v>753</v>
      </c>
      <c r="E3203" s="197" t="s">
        <v>745</v>
      </c>
      <c r="F3203" s="199">
        <v>-1204</v>
      </c>
      <c r="G3203" s="197">
        <f>'Drop downs XTRA'!$F3203*2</f>
        <v>-2408</v>
      </c>
      <c r="H3203" s="200">
        <v>42758</v>
      </c>
    </row>
    <row r="3204" spans="1:8">
      <c r="A3204" s="83" t="s">
        <v>763</v>
      </c>
      <c r="B3204" s="194" t="s">
        <v>730</v>
      </c>
      <c r="C3204" s="194" t="s">
        <v>753</v>
      </c>
      <c r="D3204" s="194" t="s">
        <v>753</v>
      </c>
      <c r="E3204" s="194" t="s">
        <v>745</v>
      </c>
      <c r="F3204" s="195">
        <v>-3024</v>
      </c>
      <c r="G3204" s="194">
        <f>'Drop downs XTRA'!$F3204*2</f>
        <v>-6048</v>
      </c>
      <c r="H3204" s="196">
        <v>42095</v>
      </c>
    </row>
    <row r="3205" spans="1:8">
      <c r="A3205" s="82" t="s">
        <v>764</v>
      </c>
      <c r="B3205" s="197" t="s">
        <v>730</v>
      </c>
      <c r="C3205" s="197" t="s">
        <v>753</v>
      </c>
      <c r="D3205" s="197" t="s">
        <v>753</v>
      </c>
      <c r="E3205" s="197" t="s">
        <v>745</v>
      </c>
      <c r="F3205" s="199">
        <v>-2023.2719999999999</v>
      </c>
      <c r="G3205" s="197">
        <f>'Drop downs XTRA'!$F3205*2</f>
        <v>-4046.5439999999999</v>
      </c>
      <c r="H3205" s="200">
        <v>42242</v>
      </c>
    </row>
    <row r="3206" spans="1:8">
      <c r="A3206" s="83" t="s">
        <v>533</v>
      </c>
      <c r="B3206" s="194" t="s">
        <v>730</v>
      </c>
      <c r="C3206" s="194" t="s">
        <v>753</v>
      </c>
      <c r="D3206" s="194" t="s">
        <v>753</v>
      </c>
      <c r="E3206" s="194" t="s">
        <v>745</v>
      </c>
      <c r="F3206" s="195">
        <v>-3726</v>
      </c>
      <c r="G3206" s="194">
        <f>'Drop downs XTRA'!$F3206*2</f>
        <v>-7452</v>
      </c>
      <c r="H3206" s="196">
        <v>42988</v>
      </c>
    </row>
    <row r="3207" spans="1:8">
      <c r="A3207" s="82" t="s">
        <v>760</v>
      </c>
      <c r="B3207" s="197" t="s">
        <v>738</v>
      </c>
      <c r="C3207" s="197" t="s">
        <v>753</v>
      </c>
      <c r="D3207" s="197" t="s">
        <v>753</v>
      </c>
      <c r="E3207" s="197" t="s">
        <v>745</v>
      </c>
      <c r="F3207" s="199">
        <v>-11216.700000000003</v>
      </c>
      <c r="G3207" s="197">
        <f>'Drop downs XTRA'!$F3207*2</f>
        <v>-22433.400000000005</v>
      </c>
      <c r="H3207" s="200">
        <v>42497</v>
      </c>
    </row>
    <row r="3208" spans="1:8">
      <c r="A3208" s="83" t="s">
        <v>39</v>
      </c>
      <c r="B3208" s="194" t="s">
        <v>738</v>
      </c>
      <c r="C3208" s="194" t="s">
        <v>753</v>
      </c>
      <c r="D3208" s="194" t="s">
        <v>753</v>
      </c>
      <c r="E3208" s="194" t="s">
        <v>745</v>
      </c>
      <c r="F3208" s="195">
        <v>-5225.8500000000013</v>
      </c>
      <c r="G3208" s="194">
        <f>'Drop downs XTRA'!$F3208*2</f>
        <v>-10451.700000000003</v>
      </c>
      <c r="H3208" s="196">
        <v>42667</v>
      </c>
    </row>
    <row r="3209" spans="1:8">
      <c r="A3209" s="82" t="s">
        <v>761</v>
      </c>
      <c r="B3209" s="197" t="s">
        <v>738</v>
      </c>
      <c r="C3209" s="197" t="s">
        <v>753</v>
      </c>
      <c r="D3209" s="197" t="s">
        <v>753</v>
      </c>
      <c r="E3209" s="197" t="s">
        <v>745</v>
      </c>
      <c r="F3209" s="199">
        <v>-1416</v>
      </c>
      <c r="G3209" s="197">
        <f>'Drop downs XTRA'!$F3209*2</f>
        <v>-2832</v>
      </c>
      <c r="H3209" s="200">
        <v>42832</v>
      </c>
    </row>
    <row r="3210" spans="1:8">
      <c r="A3210" s="83" t="s">
        <v>309</v>
      </c>
      <c r="B3210" s="194" t="s">
        <v>738</v>
      </c>
      <c r="C3210" s="194" t="s">
        <v>753</v>
      </c>
      <c r="D3210" s="194" t="s">
        <v>753</v>
      </c>
      <c r="E3210" s="194" t="s">
        <v>745</v>
      </c>
      <c r="F3210" s="195">
        <v>-1889.76</v>
      </c>
      <c r="G3210" s="194">
        <f>'Drop downs XTRA'!$F3210*2</f>
        <v>-3779.52</v>
      </c>
      <c r="H3210" s="196">
        <v>42078</v>
      </c>
    </row>
    <row r="3211" spans="1:8">
      <c r="A3211" s="82" t="s">
        <v>601</v>
      </c>
      <c r="B3211" s="197" t="s">
        <v>738</v>
      </c>
      <c r="C3211" s="197" t="s">
        <v>753</v>
      </c>
      <c r="D3211" s="197" t="s">
        <v>753</v>
      </c>
      <c r="E3211" s="197" t="s">
        <v>745</v>
      </c>
      <c r="F3211" s="199">
        <v>-2069.9999999999995</v>
      </c>
      <c r="G3211" s="197">
        <f>'Drop downs XTRA'!$F3211*2</f>
        <v>-4139.9999999999991</v>
      </c>
      <c r="H3211" s="200">
        <v>42925</v>
      </c>
    </row>
    <row r="3212" spans="1:8">
      <c r="A3212" s="83" t="s">
        <v>762</v>
      </c>
      <c r="B3212" s="194" t="s">
        <v>738</v>
      </c>
      <c r="C3212" s="194" t="s">
        <v>753</v>
      </c>
      <c r="D3212" s="194" t="s">
        <v>753</v>
      </c>
      <c r="E3212" s="194" t="s">
        <v>745</v>
      </c>
      <c r="F3212" s="195">
        <v>-1204</v>
      </c>
      <c r="G3212" s="194">
        <f>'Drop downs XTRA'!$F3212*2</f>
        <v>-2408</v>
      </c>
      <c r="H3212" s="196">
        <v>42519</v>
      </c>
    </row>
    <row r="3213" spans="1:8">
      <c r="A3213" s="82" t="s">
        <v>763</v>
      </c>
      <c r="B3213" s="197" t="s">
        <v>738</v>
      </c>
      <c r="C3213" s="197" t="s">
        <v>753</v>
      </c>
      <c r="D3213" s="197" t="s">
        <v>753</v>
      </c>
      <c r="E3213" s="197" t="s">
        <v>745</v>
      </c>
      <c r="F3213" s="199">
        <v>-2431.7999999999997</v>
      </c>
      <c r="G3213" s="197">
        <f>'Drop downs XTRA'!$F3213*2</f>
        <v>-4863.5999999999995</v>
      </c>
      <c r="H3213" s="200">
        <v>42723</v>
      </c>
    </row>
    <row r="3214" spans="1:8">
      <c r="A3214" s="83" t="s">
        <v>764</v>
      </c>
      <c r="B3214" s="194" t="s">
        <v>738</v>
      </c>
      <c r="C3214" s="194" t="s">
        <v>753</v>
      </c>
      <c r="D3214" s="194" t="s">
        <v>753</v>
      </c>
      <c r="E3214" s="194" t="s">
        <v>745</v>
      </c>
      <c r="F3214" s="195">
        <v>-2116.9079999999999</v>
      </c>
      <c r="G3214" s="194">
        <f>'Drop downs XTRA'!$F3214*2</f>
        <v>-4233.8159999999998</v>
      </c>
      <c r="H3214" s="196">
        <v>42107</v>
      </c>
    </row>
    <row r="3215" spans="1:8">
      <c r="A3215" s="82" t="s">
        <v>533</v>
      </c>
      <c r="B3215" s="197" t="s">
        <v>738</v>
      </c>
      <c r="C3215" s="197" t="s">
        <v>753</v>
      </c>
      <c r="D3215" s="197" t="s">
        <v>753</v>
      </c>
      <c r="E3215" s="197" t="s">
        <v>745</v>
      </c>
      <c r="F3215" s="199">
        <v>-2472</v>
      </c>
      <c r="G3215" s="197">
        <f>'Drop downs XTRA'!$F3215*2</f>
        <v>-4944</v>
      </c>
      <c r="H3215" s="200">
        <v>42371</v>
      </c>
    </row>
    <row r="3216" spans="1:8">
      <c r="A3216" s="83" t="s">
        <v>760</v>
      </c>
      <c r="B3216" s="194" t="s">
        <v>748</v>
      </c>
      <c r="C3216" s="194" t="s">
        <v>753</v>
      </c>
      <c r="D3216" s="194" t="s">
        <v>753</v>
      </c>
      <c r="E3216" s="194" t="s">
        <v>745</v>
      </c>
      <c r="F3216" s="195">
        <v>-10115.600000000002</v>
      </c>
      <c r="G3216" s="194">
        <f>'Drop downs XTRA'!$F3216*2</f>
        <v>-20231.200000000004</v>
      </c>
      <c r="H3216" s="196">
        <v>42036</v>
      </c>
    </row>
    <row r="3217" spans="1:8">
      <c r="A3217" s="82" t="s">
        <v>39</v>
      </c>
      <c r="B3217" s="197" t="s">
        <v>748</v>
      </c>
      <c r="C3217" s="197" t="s">
        <v>753</v>
      </c>
      <c r="D3217" s="197" t="s">
        <v>753</v>
      </c>
      <c r="E3217" s="197" t="s">
        <v>745</v>
      </c>
      <c r="F3217" s="199">
        <v>-4645.2000000000007</v>
      </c>
      <c r="G3217" s="197">
        <f>'Drop downs XTRA'!$F3217*2</f>
        <v>-9290.4000000000015</v>
      </c>
      <c r="H3217" s="200">
        <v>42509</v>
      </c>
    </row>
    <row r="3218" spans="1:8">
      <c r="A3218" s="83" t="s">
        <v>761</v>
      </c>
      <c r="B3218" s="194" t="s">
        <v>748</v>
      </c>
      <c r="C3218" s="194" t="s">
        <v>753</v>
      </c>
      <c r="D3218" s="194" t="s">
        <v>753</v>
      </c>
      <c r="E3218" s="194" t="s">
        <v>745</v>
      </c>
      <c r="F3218" s="195">
        <v>-1416</v>
      </c>
      <c r="G3218" s="194">
        <f>'Drop downs XTRA'!$F3218*2</f>
        <v>-2832</v>
      </c>
      <c r="H3218" s="196">
        <v>42274</v>
      </c>
    </row>
    <row r="3219" spans="1:8">
      <c r="A3219" s="82" t="s">
        <v>309</v>
      </c>
      <c r="B3219" s="197" t="s">
        <v>748</v>
      </c>
      <c r="C3219" s="197" t="s">
        <v>753</v>
      </c>
      <c r="D3219" s="197" t="s">
        <v>753</v>
      </c>
      <c r="E3219" s="197" t="s">
        <v>745</v>
      </c>
      <c r="F3219" s="199">
        <v>-1692.6</v>
      </c>
      <c r="G3219" s="197">
        <f>'Drop downs XTRA'!$F3219*2</f>
        <v>-3385.2</v>
      </c>
      <c r="H3219" s="200">
        <v>42828</v>
      </c>
    </row>
    <row r="3220" spans="1:8">
      <c r="A3220" s="83" t="s">
        <v>601</v>
      </c>
      <c r="B3220" s="194" t="s">
        <v>748</v>
      </c>
      <c r="C3220" s="194" t="s">
        <v>753</v>
      </c>
      <c r="D3220" s="194" t="s">
        <v>753</v>
      </c>
      <c r="E3220" s="194" t="s">
        <v>745</v>
      </c>
      <c r="F3220" s="195">
        <v>-1812.375</v>
      </c>
      <c r="G3220" s="194">
        <f>'Drop downs XTRA'!$F3220*2</f>
        <v>-3624.75</v>
      </c>
      <c r="H3220" s="196">
        <v>42024</v>
      </c>
    </row>
    <row r="3221" spans="1:8">
      <c r="A3221" s="82" t="s">
        <v>762</v>
      </c>
      <c r="B3221" s="197" t="s">
        <v>748</v>
      </c>
      <c r="C3221" s="197" t="s">
        <v>753</v>
      </c>
      <c r="D3221" s="197" t="s">
        <v>753</v>
      </c>
      <c r="E3221" s="197" t="s">
        <v>745</v>
      </c>
      <c r="F3221" s="199">
        <v>-1344</v>
      </c>
      <c r="G3221" s="197">
        <f>'Drop downs XTRA'!$F3221*2</f>
        <v>-2688</v>
      </c>
      <c r="H3221" s="200">
        <v>42684</v>
      </c>
    </row>
    <row r="3222" spans="1:8">
      <c r="A3222" s="83" t="s">
        <v>763</v>
      </c>
      <c r="B3222" s="194" t="s">
        <v>748</v>
      </c>
      <c r="C3222" s="194" t="s">
        <v>753</v>
      </c>
      <c r="D3222" s="194" t="s">
        <v>753</v>
      </c>
      <c r="E3222" s="194" t="s">
        <v>745</v>
      </c>
      <c r="F3222" s="195">
        <v>-2966.4</v>
      </c>
      <c r="G3222" s="194">
        <f>'Drop downs XTRA'!$F3222*2</f>
        <v>-5932.8</v>
      </c>
      <c r="H3222" s="196">
        <v>42877</v>
      </c>
    </row>
    <row r="3223" spans="1:8">
      <c r="A3223" s="82" t="s">
        <v>764</v>
      </c>
      <c r="B3223" s="197" t="s">
        <v>748</v>
      </c>
      <c r="C3223" s="197" t="s">
        <v>753</v>
      </c>
      <c r="D3223" s="197" t="s">
        <v>753</v>
      </c>
      <c r="E3223" s="197" t="s">
        <v>745</v>
      </c>
      <c r="F3223" s="199">
        <v>-1826.2080000000003</v>
      </c>
      <c r="G3223" s="197">
        <f>'Drop downs XTRA'!$F3223*2</f>
        <v>-3652.4160000000006</v>
      </c>
      <c r="H3223" s="200">
        <v>42635</v>
      </c>
    </row>
    <row r="3224" spans="1:8">
      <c r="A3224" s="83" t="s">
        <v>533</v>
      </c>
      <c r="B3224" s="194" t="s">
        <v>748</v>
      </c>
      <c r="C3224" s="194" t="s">
        <v>753</v>
      </c>
      <c r="D3224" s="194" t="s">
        <v>753</v>
      </c>
      <c r="E3224" s="194" t="s">
        <v>745</v>
      </c>
      <c r="F3224" s="195">
        <v>-3780</v>
      </c>
      <c r="G3224" s="194">
        <f>'Drop downs XTRA'!$F3224*2</f>
        <v>-7560</v>
      </c>
      <c r="H3224" s="196">
        <v>42302</v>
      </c>
    </row>
    <row r="3225" spans="1:8">
      <c r="A3225" s="82" t="s">
        <v>760</v>
      </c>
      <c r="B3225" s="197" t="s">
        <v>744</v>
      </c>
      <c r="C3225" s="197" t="s">
        <v>753</v>
      </c>
      <c r="D3225" s="197" t="s">
        <v>753</v>
      </c>
      <c r="E3225" s="197" t="s">
        <v>745</v>
      </c>
      <c r="F3225" s="199">
        <v>-8766.4500000000007</v>
      </c>
      <c r="G3225" s="197">
        <f>'Drop downs XTRA'!$F3225*2</f>
        <v>-17532.900000000001</v>
      </c>
      <c r="H3225" s="200">
        <v>42846</v>
      </c>
    </row>
    <row r="3226" spans="1:8">
      <c r="A3226" s="83" t="s">
        <v>39</v>
      </c>
      <c r="B3226" s="194" t="s">
        <v>744</v>
      </c>
      <c r="C3226" s="194" t="s">
        <v>753</v>
      </c>
      <c r="D3226" s="194" t="s">
        <v>753</v>
      </c>
      <c r="E3226" s="194" t="s">
        <v>745</v>
      </c>
      <c r="F3226" s="195">
        <v>-3483.9000000000005</v>
      </c>
      <c r="G3226" s="194">
        <f>'Drop downs XTRA'!$F3226*2</f>
        <v>-6967.8000000000011</v>
      </c>
      <c r="H3226" s="196">
        <v>42477</v>
      </c>
    </row>
    <row r="3227" spans="1:8">
      <c r="A3227" s="82" t="s">
        <v>761</v>
      </c>
      <c r="B3227" s="197" t="s">
        <v>744</v>
      </c>
      <c r="C3227" s="197" t="s">
        <v>753</v>
      </c>
      <c r="D3227" s="197" t="s">
        <v>753</v>
      </c>
      <c r="E3227" s="197" t="s">
        <v>745</v>
      </c>
      <c r="F3227" s="199">
        <v>-1239</v>
      </c>
      <c r="G3227" s="197">
        <f>'Drop downs XTRA'!$F3227*2</f>
        <v>-2478</v>
      </c>
      <c r="H3227" s="200">
        <v>42970</v>
      </c>
    </row>
    <row r="3228" spans="1:8">
      <c r="A3228" s="83" t="s">
        <v>309</v>
      </c>
      <c r="B3228" s="194" t="s">
        <v>744</v>
      </c>
      <c r="C3228" s="194" t="s">
        <v>753</v>
      </c>
      <c r="D3228" s="194" t="s">
        <v>753</v>
      </c>
      <c r="E3228" s="194" t="s">
        <v>745</v>
      </c>
      <c r="F3228" s="195">
        <v>-1934.4</v>
      </c>
      <c r="G3228" s="194">
        <f>'Drop downs XTRA'!$F3228*2</f>
        <v>-3868.8</v>
      </c>
      <c r="H3228" s="196">
        <v>42442</v>
      </c>
    </row>
    <row r="3229" spans="1:8">
      <c r="A3229" s="82" t="s">
        <v>601</v>
      </c>
      <c r="B3229" s="197" t="s">
        <v>744</v>
      </c>
      <c r="C3229" s="197" t="s">
        <v>753</v>
      </c>
      <c r="D3229" s="197" t="s">
        <v>753</v>
      </c>
      <c r="E3229" s="197" t="s">
        <v>745</v>
      </c>
      <c r="F3229" s="199">
        <v>-1989</v>
      </c>
      <c r="G3229" s="197">
        <f>'Drop downs XTRA'!$F3229*2</f>
        <v>-3978</v>
      </c>
      <c r="H3229" s="200">
        <v>42367</v>
      </c>
    </row>
    <row r="3230" spans="1:8">
      <c r="A3230" s="83" t="s">
        <v>762</v>
      </c>
      <c r="B3230" s="194" t="s">
        <v>744</v>
      </c>
      <c r="C3230" s="194" t="s">
        <v>753</v>
      </c>
      <c r="D3230" s="194" t="s">
        <v>753</v>
      </c>
      <c r="E3230" s="194" t="s">
        <v>745</v>
      </c>
      <c r="F3230" s="195">
        <v>-1856</v>
      </c>
      <c r="G3230" s="194">
        <f>'Drop downs XTRA'!$F3230*2</f>
        <v>-3712</v>
      </c>
      <c r="H3230" s="196">
        <v>42340</v>
      </c>
    </row>
    <row r="3231" spans="1:8">
      <c r="A3231" s="82" t="s">
        <v>763</v>
      </c>
      <c r="B3231" s="197" t="s">
        <v>744</v>
      </c>
      <c r="C3231" s="197" t="s">
        <v>753</v>
      </c>
      <c r="D3231" s="197" t="s">
        <v>753</v>
      </c>
      <c r="E3231" s="197" t="s">
        <v>745</v>
      </c>
      <c r="F3231" s="199">
        <v>-2633.3999999999996</v>
      </c>
      <c r="G3231" s="197">
        <f>'Drop downs XTRA'!$F3231*2</f>
        <v>-5266.7999999999993</v>
      </c>
      <c r="H3231" s="200">
        <v>42168</v>
      </c>
    </row>
    <row r="3232" spans="1:8">
      <c r="A3232" s="83" t="s">
        <v>764</v>
      </c>
      <c r="B3232" s="194" t="s">
        <v>744</v>
      </c>
      <c r="C3232" s="194" t="s">
        <v>753</v>
      </c>
      <c r="D3232" s="194" t="s">
        <v>753</v>
      </c>
      <c r="E3232" s="194" t="s">
        <v>745</v>
      </c>
      <c r="F3232" s="195">
        <v>-1597.932</v>
      </c>
      <c r="G3232" s="194">
        <f>'Drop downs XTRA'!$F3232*2</f>
        <v>-3195.864</v>
      </c>
      <c r="H3232" s="196">
        <v>42832</v>
      </c>
    </row>
    <row r="3233" spans="1:8">
      <c r="A3233" s="82" t="s">
        <v>533</v>
      </c>
      <c r="B3233" s="197" t="s">
        <v>744</v>
      </c>
      <c r="C3233" s="197" t="s">
        <v>753</v>
      </c>
      <c r="D3233" s="197" t="s">
        <v>753</v>
      </c>
      <c r="E3233" s="197" t="s">
        <v>745</v>
      </c>
      <c r="F3233" s="199">
        <v>-2484</v>
      </c>
      <c r="G3233" s="197">
        <f>'Drop downs XTRA'!$F3233*2</f>
        <v>-4968</v>
      </c>
      <c r="H3233" s="200">
        <v>42947</v>
      </c>
    </row>
    <row r="3234" spans="1:8">
      <c r="A3234" s="83" t="s">
        <v>729</v>
      </c>
      <c r="B3234" s="194" t="s">
        <v>730</v>
      </c>
      <c r="C3234" s="194" t="s">
        <v>731</v>
      </c>
      <c r="D3234" s="194" t="s">
        <v>732</v>
      </c>
      <c r="E3234" s="194" t="s">
        <v>28</v>
      </c>
      <c r="F3234" s="195">
        <v>25597.635524999994</v>
      </c>
      <c r="G3234" s="194">
        <f>'Drop downs XTRA'!$F3234*2</f>
        <v>51195.271049999988</v>
      </c>
      <c r="H3234" s="196">
        <v>42302</v>
      </c>
    </row>
    <row r="3235" spans="1:8">
      <c r="A3235" s="82" t="s">
        <v>735</v>
      </c>
      <c r="B3235" s="197" t="s">
        <v>730</v>
      </c>
      <c r="C3235" s="197" t="s">
        <v>504</v>
      </c>
      <c r="D3235" s="197" t="s">
        <v>754</v>
      </c>
      <c r="E3235" s="197" t="s">
        <v>28</v>
      </c>
      <c r="F3235" s="199">
        <v>4098.7043279999998</v>
      </c>
      <c r="G3235" s="197">
        <f>'Drop downs XTRA'!$F3235*2</f>
        <v>8197.4086559999996</v>
      </c>
      <c r="H3235" s="200">
        <v>42117</v>
      </c>
    </row>
    <row r="3236" spans="1:8">
      <c r="A3236" s="83" t="s">
        <v>741</v>
      </c>
      <c r="B3236" s="194" t="s">
        <v>730</v>
      </c>
      <c r="C3236" s="194" t="s">
        <v>504</v>
      </c>
      <c r="D3236" s="194" t="s">
        <v>754</v>
      </c>
      <c r="E3236" s="194" t="s">
        <v>28</v>
      </c>
      <c r="F3236" s="195">
        <v>8945.8774271999991</v>
      </c>
      <c r="G3236" s="194">
        <f>'Drop downs XTRA'!$F3236*2</f>
        <v>17891.754854399998</v>
      </c>
      <c r="H3236" s="196">
        <v>42102</v>
      </c>
    </row>
    <row r="3237" spans="1:8">
      <c r="A3237" s="82" t="s">
        <v>746</v>
      </c>
      <c r="B3237" s="197" t="s">
        <v>730</v>
      </c>
      <c r="C3237" s="197" t="s">
        <v>734</v>
      </c>
      <c r="D3237" s="197" t="s">
        <v>492</v>
      </c>
      <c r="E3237" s="197" t="s">
        <v>28</v>
      </c>
      <c r="F3237" s="199">
        <v>16085.234221056002</v>
      </c>
      <c r="G3237" s="197">
        <f>'Drop downs XTRA'!$F3237*2</f>
        <v>32170.468442112004</v>
      </c>
      <c r="H3237" s="200">
        <v>42873</v>
      </c>
    </row>
    <row r="3238" spans="1:8">
      <c r="A3238" s="83" t="s">
        <v>729</v>
      </c>
      <c r="B3238" s="194" t="s">
        <v>738</v>
      </c>
      <c r="C3238" s="194" t="s">
        <v>731</v>
      </c>
      <c r="D3238" s="194" t="s">
        <v>754</v>
      </c>
      <c r="E3238" s="194" t="s">
        <v>28</v>
      </c>
      <c r="F3238" s="195">
        <v>21627.390014999994</v>
      </c>
      <c r="G3238" s="194">
        <f>'Drop downs XTRA'!$F3238*2</f>
        <v>43254.780029999987</v>
      </c>
      <c r="H3238" s="196">
        <v>42819</v>
      </c>
    </row>
    <row r="3239" spans="1:8">
      <c r="A3239" s="82" t="s">
        <v>735</v>
      </c>
      <c r="B3239" s="197" t="s">
        <v>738</v>
      </c>
      <c r="C3239" s="197" t="s">
        <v>731</v>
      </c>
      <c r="D3239" s="197" t="s">
        <v>732</v>
      </c>
      <c r="E3239" s="197" t="s">
        <v>28</v>
      </c>
      <c r="F3239" s="199">
        <v>5809.1091029999989</v>
      </c>
      <c r="G3239" s="197">
        <f>'Drop downs XTRA'!$F3239*2</f>
        <v>11618.218205999998</v>
      </c>
      <c r="H3239" s="200">
        <v>42473</v>
      </c>
    </row>
    <row r="3240" spans="1:8">
      <c r="A3240" s="83" t="s">
        <v>741</v>
      </c>
      <c r="B3240" s="194" t="s">
        <v>738</v>
      </c>
      <c r="C3240" s="194" t="s">
        <v>734</v>
      </c>
      <c r="D3240" s="194" t="s">
        <v>491</v>
      </c>
      <c r="E3240" s="194" t="s">
        <v>28</v>
      </c>
      <c r="F3240" s="195">
        <v>13478.363712</v>
      </c>
      <c r="G3240" s="194">
        <f>'Drop downs XTRA'!$F3240*2</f>
        <v>26956.727424000001</v>
      </c>
      <c r="H3240" s="196">
        <v>42430</v>
      </c>
    </row>
    <row r="3241" spans="1:8">
      <c r="A3241" s="82" t="s">
        <v>746</v>
      </c>
      <c r="B3241" s="197" t="s">
        <v>738</v>
      </c>
      <c r="C3241" s="197" t="s">
        <v>734</v>
      </c>
      <c r="D3241" s="197" t="s">
        <v>751</v>
      </c>
      <c r="E3241" s="197" t="s">
        <v>28</v>
      </c>
      <c r="F3241" s="199">
        <v>16410.43009536</v>
      </c>
      <c r="G3241" s="197">
        <f>'Drop downs XTRA'!$F3241*2</f>
        <v>32820.860190719999</v>
      </c>
      <c r="H3241" s="200">
        <v>42369</v>
      </c>
    </row>
    <row r="3242" spans="1:8">
      <c r="A3242" s="83" t="s">
        <v>729</v>
      </c>
      <c r="B3242" s="194" t="s">
        <v>744</v>
      </c>
      <c r="C3242" s="194" t="s">
        <v>504</v>
      </c>
      <c r="D3242" s="194" t="s">
        <v>732</v>
      </c>
      <c r="E3242" s="194" t="s">
        <v>28</v>
      </c>
      <c r="F3242" s="195">
        <v>20611.342359999995</v>
      </c>
      <c r="G3242" s="194">
        <f>'Drop downs XTRA'!$F3242*2</f>
        <v>41222.68471999999</v>
      </c>
      <c r="H3242" s="196">
        <v>42461</v>
      </c>
    </row>
    <row r="3243" spans="1:8">
      <c r="A3243" s="82" t="s">
        <v>735</v>
      </c>
      <c r="B3243" s="197" t="s">
        <v>744</v>
      </c>
      <c r="C3243" s="197" t="s">
        <v>504</v>
      </c>
      <c r="D3243" s="197" t="s">
        <v>751</v>
      </c>
      <c r="E3243" s="197" t="s">
        <v>28</v>
      </c>
      <c r="F3243" s="199">
        <v>8983.1639547000013</v>
      </c>
      <c r="G3243" s="197">
        <f>'Drop downs XTRA'!$F3243*2</f>
        <v>17966.327909400003</v>
      </c>
      <c r="H3243" s="200">
        <v>42203</v>
      </c>
    </row>
    <row r="3244" spans="1:8">
      <c r="A3244" s="83" t="s">
        <v>741</v>
      </c>
      <c r="B3244" s="194" t="s">
        <v>744</v>
      </c>
      <c r="C3244" s="194" t="s">
        <v>734</v>
      </c>
      <c r="D3244" s="194" t="s">
        <v>491</v>
      </c>
      <c r="E3244" s="194" t="s">
        <v>28</v>
      </c>
      <c r="F3244" s="195">
        <v>8922.608704799999</v>
      </c>
      <c r="G3244" s="194">
        <f>'Drop downs XTRA'!$F3244*2</f>
        <v>17845.217409599998</v>
      </c>
      <c r="H3244" s="196">
        <v>42054</v>
      </c>
    </row>
    <row r="3245" spans="1:8">
      <c r="A3245" s="82" t="s">
        <v>746</v>
      </c>
      <c r="B3245" s="197" t="s">
        <v>744</v>
      </c>
      <c r="C3245" s="197" t="s">
        <v>743</v>
      </c>
      <c r="D3245" s="197" t="s">
        <v>752</v>
      </c>
      <c r="E3245" s="197" t="s">
        <v>28</v>
      </c>
      <c r="F3245" s="199">
        <v>18998.088302592008</v>
      </c>
      <c r="G3245" s="197">
        <f>'Drop downs XTRA'!$F3245*2</f>
        <v>37996.176605184017</v>
      </c>
      <c r="H3245" s="200">
        <v>42486</v>
      </c>
    </row>
    <row r="3246" spans="1:8">
      <c r="A3246" s="83" t="s">
        <v>729</v>
      </c>
      <c r="B3246" s="194" t="s">
        <v>748</v>
      </c>
      <c r="C3246" s="194" t="s">
        <v>502</v>
      </c>
      <c r="D3246" s="194" t="s">
        <v>754</v>
      </c>
      <c r="E3246" s="194" t="s">
        <v>28</v>
      </c>
      <c r="F3246" s="195">
        <v>15683.630654999994</v>
      </c>
      <c r="G3246" s="194">
        <f>'Drop downs XTRA'!$F3246*2</f>
        <v>31367.261309999987</v>
      </c>
      <c r="H3246" s="196">
        <v>42515</v>
      </c>
    </row>
    <row r="3247" spans="1:8">
      <c r="A3247" s="82" t="s">
        <v>735</v>
      </c>
      <c r="B3247" s="197" t="s">
        <v>748</v>
      </c>
      <c r="C3247" s="197" t="s">
        <v>734</v>
      </c>
      <c r="D3247" s="197" t="s">
        <v>752</v>
      </c>
      <c r="E3247" s="197" t="s">
        <v>28</v>
      </c>
      <c r="F3247" s="199">
        <v>8861.2205526000016</v>
      </c>
      <c r="G3247" s="197">
        <f>'Drop downs XTRA'!$F3247*2</f>
        <v>17722.441105200003</v>
      </c>
      <c r="H3247" s="200">
        <v>42410</v>
      </c>
    </row>
    <row r="3248" spans="1:8">
      <c r="A3248" s="83" t="s">
        <v>741</v>
      </c>
      <c r="B3248" s="194" t="s">
        <v>748</v>
      </c>
      <c r="C3248" s="194" t="s">
        <v>731</v>
      </c>
      <c r="D3248" s="194" t="s">
        <v>752</v>
      </c>
      <c r="E3248" s="194" t="s">
        <v>28</v>
      </c>
      <c r="F3248" s="195">
        <v>10484.953113599999</v>
      </c>
      <c r="G3248" s="194">
        <f>'Drop downs XTRA'!$F3248*2</f>
        <v>20969.906227199997</v>
      </c>
      <c r="H3248" s="196">
        <v>42593</v>
      </c>
    </row>
    <row r="3249" spans="1:8">
      <c r="A3249" s="82" t="s">
        <v>746</v>
      </c>
      <c r="B3249" s="197" t="s">
        <v>748</v>
      </c>
      <c r="C3249" s="197" t="s">
        <v>743</v>
      </c>
      <c r="D3249" s="197" t="s">
        <v>752</v>
      </c>
      <c r="E3249" s="197" t="s">
        <v>28</v>
      </c>
      <c r="F3249" s="199">
        <v>18728.611872768004</v>
      </c>
      <c r="G3249" s="197">
        <f>'Drop downs XTRA'!$F3249*2</f>
        <v>37457.223745536008</v>
      </c>
      <c r="H3249" s="200">
        <v>42243</v>
      </c>
    </row>
    <row r="3250" spans="1:8">
      <c r="A3250" s="83" t="s">
        <v>729</v>
      </c>
      <c r="B3250" s="194" t="s">
        <v>738</v>
      </c>
      <c r="C3250" s="194" t="s">
        <v>750</v>
      </c>
      <c r="D3250" s="194" t="s">
        <v>752</v>
      </c>
      <c r="E3250" s="194" t="s">
        <v>28</v>
      </c>
      <c r="F3250" s="195">
        <v>32284.364804999997</v>
      </c>
      <c r="G3250" s="194">
        <f>'Drop downs XTRA'!$F3250*2</f>
        <v>64568.729609999995</v>
      </c>
      <c r="H3250" s="196">
        <v>42766</v>
      </c>
    </row>
    <row r="3251" spans="1:8">
      <c r="A3251" s="82" t="s">
        <v>735</v>
      </c>
      <c r="B3251" s="197" t="s">
        <v>738</v>
      </c>
      <c r="C3251" s="197" t="s">
        <v>504</v>
      </c>
      <c r="D3251" s="197" t="s">
        <v>752</v>
      </c>
      <c r="E3251" s="197" t="s">
        <v>28</v>
      </c>
      <c r="F3251" s="199">
        <v>6232.6627739999976</v>
      </c>
      <c r="G3251" s="197">
        <f>'Drop downs XTRA'!$F3251*2</f>
        <v>12465.325547999995</v>
      </c>
      <c r="H3251" s="200">
        <v>42691</v>
      </c>
    </row>
    <row r="3252" spans="1:8">
      <c r="A3252" s="83" t="s">
        <v>741</v>
      </c>
      <c r="B3252" s="194" t="s">
        <v>738</v>
      </c>
      <c r="C3252" s="194" t="s">
        <v>743</v>
      </c>
      <c r="D3252" s="194" t="s">
        <v>751</v>
      </c>
      <c r="E3252" s="194" t="s">
        <v>28</v>
      </c>
      <c r="F3252" s="195">
        <v>11762.9356032</v>
      </c>
      <c r="G3252" s="194">
        <f>'Drop downs XTRA'!$F3252*2</f>
        <v>23525.871206399999</v>
      </c>
      <c r="H3252" s="196">
        <v>42012</v>
      </c>
    </row>
    <row r="3253" spans="1:8">
      <c r="A3253" s="82" t="s">
        <v>746</v>
      </c>
      <c r="B3253" s="197" t="s">
        <v>738</v>
      </c>
      <c r="C3253" s="197" t="s">
        <v>743</v>
      </c>
      <c r="D3253" s="197" t="s">
        <v>732</v>
      </c>
      <c r="E3253" s="197" t="s">
        <v>28</v>
      </c>
      <c r="F3253" s="199">
        <v>13484.038127616004</v>
      </c>
      <c r="G3253" s="197">
        <f>'Drop downs XTRA'!$F3253*2</f>
        <v>26968.076255232008</v>
      </c>
      <c r="H3253" s="200">
        <v>42206</v>
      </c>
    </row>
    <row r="3254" spans="1:8">
      <c r="A3254" s="83" t="s">
        <v>756</v>
      </c>
      <c r="B3254" s="194" t="s">
        <v>730</v>
      </c>
      <c r="C3254" s="194" t="s">
        <v>504</v>
      </c>
      <c r="D3254" s="194" t="s">
        <v>491</v>
      </c>
      <c r="E3254" s="194" t="s">
        <v>740</v>
      </c>
      <c r="F3254" s="195">
        <v>-11567.067057000002</v>
      </c>
      <c r="G3254" s="194">
        <f>'Drop downs XTRA'!$F3254*2</f>
        <v>-23134.134114000004</v>
      </c>
      <c r="H3254" s="196">
        <v>42077</v>
      </c>
    </row>
    <row r="3255" spans="1:8">
      <c r="A3255" s="82" t="s">
        <v>757</v>
      </c>
      <c r="B3255" s="197" t="s">
        <v>730</v>
      </c>
      <c r="C3255" s="197" t="s">
        <v>734</v>
      </c>
      <c r="D3255" s="197" t="s">
        <v>491</v>
      </c>
      <c r="E3255" s="197" t="s">
        <v>740</v>
      </c>
      <c r="F3255" s="199">
        <v>-3056.1109312499998</v>
      </c>
      <c r="G3255" s="197">
        <f>'Drop downs XTRA'!$F3255*2</f>
        <v>-6112.2218624999996</v>
      </c>
      <c r="H3255" s="200">
        <v>42255</v>
      </c>
    </row>
    <row r="3256" spans="1:8">
      <c r="A3256" s="83" t="s">
        <v>758</v>
      </c>
      <c r="B3256" s="194" t="s">
        <v>730</v>
      </c>
      <c r="C3256" s="194" t="s">
        <v>750</v>
      </c>
      <c r="D3256" s="194" t="s">
        <v>491</v>
      </c>
      <c r="E3256" s="194" t="s">
        <v>740</v>
      </c>
      <c r="F3256" s="195">
        <v>-3879.9256320000004</v>
      </c>
      <c r="G3256" s="194">
        <f>'Drop downs XTRA'!$F3256*2</f>
        <v>-7759.8512640000008</v>
      </c>
      <c r="H3256" s="196">
        <v>42718</v>
      </c>
    </row>
    <row r="3257" spans="1:8">
      <c r="A3257" s="82" t="s">
        <v>759</v>
      </c>
      <c r="B3257" s="197" t="s">
        <v>730</v>
      </c>
      <c r="C3257" s="197" t="s">
        <v>743</v>
      </c>
      <c r="D3257" s="197" t="s">
        <v>751</v>
      </c>
      <c r="E3257" s="197" t="s">
        <v>740</v>
      </c>
      <c r="F3257" s="199">
        <v>-3906.695331840001</v>
      </c>
      <c r="G3257" s="197">
        <f>'Drop downs XTRA'!$F3257*2</f>
        <v>-7813.390663680002</v>
      </c>
      <c r="H3257" s="200">
        <v>42176</v>
      </c>
    </row>
    <row r="3258" spans="1:8">
      <c r="A3258" s="83" t="s">
        <v>756</v>
      </c>
      <c r="B3258" s="194" t="s">
        <v>738</v>
      </c>
      <c r="C3258" s="194" t="s">
        <v>743</v>
      </c>
      <c r="D3258" s="194" t="s">
        <v>751</v>
      </c>
      <c r="E3258" s="194" t="s">
        <v>740</v>
      </c>
      <c r="F3258" s="195">
        <v>-10579.329469800001</v>
      </c>
      <c r="G3258" s="194">
        <f>'Drop downs XTRA'!$F3258*2</f>
        <v>-21158.658939600002</v>
      </c>
      <c r="H3258" s="196">
        <v>42999</v>
      </c>
    </row>
    <row r="3259" spans="1:8">
      <c r="A3259" s="82" t="s">
        <v>757</v>
      </c>
      <c r="B3259" s="197" t="s">
        <v>738</v>
      </c>
      <c r="C3259" s="197" t="s">
        <v>750</v>
      </c>
      <c r="D3259" s="197" t="s">
        <v>732</v>
      </c>
      <c r="E3259" s="197" t="s">
        <v>740</v>
      </c>
      <c r="F3259" s="199">
        <v>-3613.8626999999997</v>
      </c>
      <c r="G3259" s="197">
        <f>'Drop downs XTRA'!$F3259*2</f>
        <v>-7227.7253999999994</v>
      </c>
      <c r="H3259" s="200">
        <v>42121</v>
      </c>
    </row>
    <row r="3260" spans="1:8">
      <c r="A3260" s="83" t="s">
        <v>758</v>
      </c>
      <c r="B3260" s="194" t="s">
        <v>738</v>
      </c>
      <c r="C3260" s="194" t="s">
        <v>731</v>
      </c>
      <c r="D3260" s="194" t="s">
        <v>492</v>
      </c>
      <c r="E3260" s="194" t="s">
        <v>740</v>
      </c>
      <c r="F3260" s="195">
        <v>-5873.2819200000013</v>
      </c>
      <c r="G3260" s="194">
        <f>'Drop downs XTRA'!$F3260*2</f>
        <v>-11746.563840000003</v>
      </c>
      <c r="H3260" s="196">
        <v>42225</v>
      </c>
    </row>
    <row r="3261" spans="1:8">
      <c r="A3261" s="82" t="s">
        <v>759</v>
      </c>
      <c r="B3261" s="197" t="s">
        <v>738</v>
      </c>
      <c r="C3261" s="197" t="s">
        <v>743</v>
      </c>
      <c r="D3261" s="197" t="s">
        <v>751</v>
      </c>
      <c r="E3261" s="197" t="s">
        <v>740</v>
      </c>
      <c r="F3261" s="199">
        <v>-3745.5661465600006</v>
      </c>
      <c r="G3261" s="197">
        <f>'Drop downs XTRA'!$F3261*2</f>
        <v>-7491.1322931200011</v>
      </c>
      <c r="H3261" s="200">
        <v>42059</v>
      </c>
    </row>
    <row r="3262" spans="1:8">
      <c r="A3262" s="83" t="s">
        <v>756</v>
      </c>
      <c r="B3262" s="194" t="s">
        <v>748</v>
      </c>
      <c r="C3262" s="194" t="s">
        <v>743</v>
      </c>
      <c r="D3262" s="194" t="s">
        <v>754</v>
      </c>
      <c r="E3262" s="194" t="s">
        <v>740</v>
      </c>
      <c r="F3262" s="195">
        <v>-8867.8777824000026</v>
      </c>
      <c r="G3262" s="194">
        <f>'Drop downs XTRA'!$F3262*2</f>
        <v>-17735.755564800005</v>
      </c>
      <c r="H3262" s="196">
        <v>42400</v>
      </c>
    </row>
    <row r="3263" spans="1:8">
      <c r="A3263" s="82" t="s">
        <v>757</v>
      </c>
      <c r="B3263" s="197" t="s">
        <v>748</v>
      </c>
      <c r="C3263" s="197" t="s">
        <v>734</v>
      </c>
      <c r="D3263" s="197" t="s">
        <v>752</v>
      </c>
      <c r="E3263" s="197" t="s">
        <v>740</v>
      </c>
      <c r="F3263" s="199">
        <v>-3014.6252624999997</v>
      </c>
      <c r="G3263" s="197">
        <f>'Drop downs XTRA'!$F3263*2</f>
        <v>-6029.2505249999995</v>
      </c>
      <c r="H3263" s="200">
        <v>42310</v>
      </c>
    </row>
    <row r="3264" spans="1:8">
      <c r="A3264" s="83" t="s">
        <v>758</v>
      </c>
      <c r="B3264" s="194" t="s">
        <v>748</v>
      </c>
      <c r="C3264" s="194" t="s">
        <v>504</v>
      </c>
      <c r="D3264" s="194" t="s">
        <v>492</v>
      </c>
      <c r="E3264" s="194" t="s">
        <v>740</v>
      </c>
      <c r="F3264" s="195">
        <v>-4253.3563392000005</v>
      </c>
      <c r="G3264" s="194">
        <f>'Drop downs XTRA'!$F3264*2</f>
        <v>-8506.7126784000011</v>
      </c>
      <c r="H3264" s="196">
        <v>42893</v>
      </c>
    </row>
    <row r="3265" spans="1:8">
      <c r="A3265" s="82" t="s">
        <v>759</v>
      </c>
      <c r="B3265" s="197" t="s">
        <v>748</v>
      </c>
      <c r="C3265" s="197" t="s">
        <v>731</v>
      </c>
      <c r="D3265" s="197" t="s">
        <v>754</v>
      </c>
      <c r="E3265" s="197" t="s">
        <v>740</v>
      </c>
      <c r="F3265" s="199">
        <v>-2972.7955353600018</v>
      </c>
      <c r="G3265" s="197">
        <f>'Drop downs XTRA'!$F3265*2</f>
        <v>-5945.5910707200037</v>
      </c>
      <c r="H3265" s="200">
        <v>42069</v>
      </c>
    </row>
    <row r="3266" spans="1:8">
      <c r="A3266" s="83" t="s">
        <v>756</v>
      </c>
      <c r="B3266" s="194" t="s">
        <v>744</v>
      </c>
      <c r="C3266" s="194" t="s">
        <v>731</v>
      </c>
      <c r="D3266" s="194" t="s">
        <v>752</v>
      </c>
      <c r="E3266" s="194" t="s">
        <v>740</v>
      </c>
      <c r="F3266" s="195">
        <v>-9540.7976663999998</v>
      </c>
      <c r="G3266" s="194">
        <f>'Drop downs XTRA'!$F3266*2</f>
        <v>-19081.5953328</v>
      </c>
      <c r="H3266" s="196">
        <v>42980</v>
      </c>
    </row>
    <row r="3267" spans="1:8">
      <c r="A3267" s="82" t="s">
        <v>757</v>
      </c>
      <c r="B3267" s="197" t="s">
        <v>744</v>
      </c>
      <c r="C3267" s="197" t="s">
        <v>502</v>
      </c>
      <c r="D3267" s="197" t="s">
        <v>732</v>
      </c>
      <c r="E3267" s="197" t="s">
        <v>740</v>
      </c>
      <c r="F3267" s="199">
        <v>-4184.7120000000004</v>
      </c>
      <c r="G3267" s="197">
        <f>'Drop downs XTRA'!$F3267*2</f>
        <v>-8369.4240000000009</v>
      </c>
      <c r="H3267" s="200">
        <v>42999</v>
      </c>
    </row>
    <row r="3268" spans="1:8">
      <c r="A3268" s="83" t="s">
        <v>758</v>
      </c>
      <c r="B3268" s="194" t="s">
        <v>744</v>
      </c>
      <c r="C3268" s="194" t="s">
        <v>743</v>
      </c>
      <c r="D3268" s="194" t="s">
        <v>732</v>
      </c>
      <c r="E3268" s="194" t="s">
        <v>740</v>
      </c>
      <c r="F3268" s="195">
        <v>-5740.5263328000001</v>
      </c>
      <c r="G3268" s="194">
        <f>'Drop downs XTRA'!$F3268*2</f>
        <v>-11481.0526656</v>
      </c>
      <c r="H3268" s="196">
        <v>42054</v>
      </c>
    </row>
    <row r="3269" spans="1:8">
      <c r="A3269" s="82" t="s">
        <v>759</v>
      </c>
      <c r="B3269" s="197" t="s">
        <v>744</v>
      </c>
      <c r="C3269" s="197" t="s">
        <v>731</v>
      </c>
      <c r="D3269" s="197" t="s">
        <v>752</v>
      </c>
      <c r="E3269" s="197" t="s">
        <v>740</v>
      </c>
      <c r="F3269" s="199">
        <v>-3256.6793011200016</v>
      </c>
      <c r="G3269" s="197">
        <f>'Drop downs XTRA'!$F3269*2</f>
        <v>-6513.3586022400032</v>
      </c>
      <c r="H3269" s="200">
        <v>42653</v>
      </c>
    </row>
    <row r="3270" spans="1:8">
      <c r="A3270" s="83" t="s">
        <v>756</v>
      </c>
      <c r="B3270" s="194" t="s">
        <v>738</v>
      </c>
      <c r="C3270" s="194" t="s">
        <v>504</v>
      </c>
      <c r="D3270" s="194" t="s">
        <v>492</v>
      </c>
      <c r="E3270" s="194" t="s">
        <v>740</v>
      </c>
      <c r="F3270" s="195">
        <v>-8603.3727936000014</v>
      </c>
      <c r="G3270" s="194">
        <f>'Drop downs XTRA'!$F3270*2</f>
        <v>-17206.745587200003</v>
      </c>
      <c r="H3270" s="196">
        <v>42791</v>
      </c>
    </row>
    <row r="3271" spans="1:8">
      <c r="A3271" s="82" t="s">
        <v>757</v>
      </c>
      <c r="B3271" s="197" t="s">
        <v>738</v>
      </c>
      <c r="C3271" s="197" t="s">
        <v>502</v>
      </c>
      <c r="D3271" s="197" t="s">
        <v>491</v>
      </c>
      <c r="E3271" s="197" t="s">
        <v>740</v>
      </c>
      <c r="F3271" s="199">
        <v>-3572.8892000000001</v>
      </c>
      <c r="G3271" s="197">
        <f>'Drop downs XTRA'!$F3271*2</f>
        <v>-7145.7784000000001</v>
      </c>
      <c r="H3271" s="200">
        <v>42087</v>
      </c>
    </row>
    <row r="3272" spans="1:8">
      <c r="A3272" s="83" t="s">
        <v>758</v>
      </c>
      <c r="B3272" s="194" t="s">
        <v>738</v>
      </c>
      <c r="C3272" s="194" t="s">
        <v>743</v>
      </c>
      <c r="D3272" s="194" t="s">
        <v>754</v>
      </c>
      <c r="E3272" s="194" t="s">
        <v>740</v>
      </c>
      <c r="F3272" s="195">
        <v>-6090.8108800000009</v>
      </c>
      <c r="G3272" s="194">
        <f>'Drop downs XTRA'!$F3272*2</f>
        <v>-12181.621760000002</v>
      </c>
      <c r="H3272" s="196">
        <v>42036</v>
      </c>
    </row>
    <row r="3273" spans="1:8">
      <c r="A3273" s="82" t="s">
        <v>759</v>
      </c>
      <c r="B3273" s="197" t="s">
        <v>738</v>
      </c>
      <c r="C3273" s="197" t="s">
        <v>750</v>
      </c>
      <c r="D3273" s="197" t="s">
        <v>491</v>
      </c>
      <c r="E3273" s="197" t="s">
        <v>740</v>
      </c>
      <c r="F3273" s="199">
        <v>-3957.9350630400004</v>
      </c>
      <c r="G3273" s="197">
        <f>'Drop downs XTRA'!$F3273*2</f>
        <v>-7915.8701260800008</v>
      </c>
      <c r="H3273" s="200">
        <v>42871</v>
      </c>
    </row>
    <row r="3274" spans="1:8">
      <c r="A3274" s="83" t="s">
        <v>760</v>
      </c>
      <c r="B3274" s="194" t="s">
        <v>738</v>
      </c>
      <c r="C3274" s="194" t="s">
        <v>753</v>
      </c>
      <c r="D3274" s="194" t="s">
        <v>753</v>
      </c>
      <c r="E3274" s="194" t="s">
        <v>745</v>
      </c>
      <c r="F3274" s="195">
        <v>-6777.8779200000026</v>
      </c>
      <c r="G3274" s="194">
        <f>'Drop downs XTRA'!$F3274*2</f>
        <v>-13555.755840000005</v>
      </c>
      <c r="H3274" s="196">
        <v>42159</v>
      </c>
    </row>
    <row r="3275" spans="1:8">
      <c r="A3275" s="82" t="s">
        <v>39</v>
      </c>
      <c r="B3275" s="197" t="s">
        <v>738</v>
      </c>
      <c r="C3275" s="197" t="s">
        <v>753</v>
      </c>
      <c r="D3275" s="197" t="s">
        <v>753</v>
      </c>
      <c r="E3275" s="197" t="s">
        <v>745</v>
      </c>
      <c r="F3275" s="199">
        <v>-3840.9997500000009</v>
      </c>
      <c r="G3275" s="197">
        <f>'Drop downs XTRA'!$F3275*2</f>
        <v>-7681.9995000000017</v>
      </c>
      <c r="H3275" s="200">
        <v>42173</v>
      </c>
    </row>
    <row r="3276" spans="1:8">
      <c r="A3276" s="83" t="s">
        <v>761</v>
      </c>
      <c r="B3276" s="194" t="s">
        <v>738</v>
      </c>
      <c r="C3276" s="194" t="s">
        <v>753</v>
      </c>
      <c r="D3276" s="194" t="s">
        <v>753</v>
      </c>
      <c r="E3276" s="194" t="s">
        <v>745</v>
      </c>
      <c r="F3276" s="195">
        <v>-941.1840000000002</v>
      </c>
      <c r="G3276" s="194">
        <f>'Drop downs XTRA'!$F3276*2</f>
        <v>-1882.3680000000004</v>
      </c>
      <c r="H3276" s="196">
        <v>42338</v>
      </c>
    </row>
    <row r="3277" spans="1:8">
      <c r="A3277" s="82" t="s">
        <v>309</v>
      </c>
      <c r="B3277" s="197" t="s">
        <v>738</v>
      </c>
      <c r="C3277" s="197" t="s">
        <v>753</v>
      </c>
      <c r="D3277" s="197" t="s">
        <v>753</v>
      </c>
      <c r="E3277" s="197" t="s">
        <v>745</v>
      </c>
      <c r="F3277" s="199">
        <v>-1716.1760951999995</v>
      </c>
      <c r="G3277" s="197">
        <f>'Drop downs XTRA'!$F3277*2</f>
        <v>-3432.352190399999</v>
      </c>
      <c r="H3277" s="200">
        <v>42368</v>
      </c>
    </row>
    <row r="3278" spans="1:8">
      <c r="A3278" s="83" t="s">
        <v>601</v>
      </c>
      <c r="B3278" s="194" t="s">
        <v>738</v>
      </c>
      <c r="C3278" s="194" t="s">
        <v>753</v>
      </c>
      <c r="D3278" s="194" t="s">
        <v>753</v>
      </c>
      <c r="E3278" s="194" t="s">
        <v>745</v>
      </c>
      <c r="F3278" s="195">
        <v>-1372.8960000000004</v>
      </c>
      <c r="G3278" s="194">
        <f>'Drop downs XTRA'!$F3278*2</f>
        <v>-2745.7920000000008</v>
      </c>
      <c r="H3278" s="196">
        <v>42474</v>
      </c>
    </row>
    <row r="3279" spans="1:8">
      <c r="A3279" s="82" t="s">
        <v>762</v>
      </c>
      <c r="B3279" s="197" t="s">
        <v>738</v>
      </c>
      <c r="C3279" s="197" t="s">
        <v>753</v>
      </c>
      <c r="D3279" s="197" t="s">
        <v>753</v>
      </c>
      <c r="E3279" s="197" t="s">
        <v>745</v>
      </c>
      <c r="F3279" s="199">
        <v>-1411.1999999999998</v>
      </c>
      <c r="G3279" s="197">
        <f>'Drop downs XTRA'!$F3279*2</f>
        <v>-2822.3999999999996</v>
      </c>
      <c r="H3279" s="200">
        <v>42601</v>
      </c>
    </row>
    <row r="3280" spans="1:8">
      <c r="A3280" s="83" t="s">
        <v>763</v>
      </c>
      <c r="B3280" s="194" t="s">
        <v>738</v>
      </c>
      <c r="C3280" s="194" t="s">
        <v>753</v>
      </c>
      <c r="D3280" s="194" t="s">
        <v>753</v>
      </c>
      <c r="E3280" s="194" t="s">
        <v>745</v>
      </c>
      <c r="F3280" s="195">
        <v>-1981.3701599999999</v>
      </c>
      <c r="G3280" s="194">
        <f>'Drop downs XTRA'!$F3280*2</f>
        <v>-3962.7403199999999</v>
      </c>
      <c r="H3280" s="196">
        <v>42475</v>
      </c>
    </row>
    <row r="3281" spans="1:8">
      <c r="A3281" s="82" t="s">
        <v>764</v>
      </c>
      <c r="B3281" s="197" t="s">
        <v>738</v>
      </c>
      <c r="C3281" s="197" t="s">
        <v>753</v>
      </c>
      <c r="D3281" s="197" t="s">
        <v>753</v>
      </c>
      <c r="E3281" s="197" t="s">
        <v>745</v>
      </c>
      <c r="F3281" s="199">
        <v>-1331.607106872</v>
      </c>
      <c r="G3281" s="197">
        <f>'Drop downs XTRA'!$F3281*2</f>
        <v>-2663.2142137440001</v>
      </c>
      <c r="H3281" s="200">
        <v>42449</v>
      </c>
    </row>
    <row r="3282" spans="1:8">
      <c r="A3282" s="83" t="s">
        <v>533</v>
      </c>
      <c r="B3282" s="194" t="s">
        <v>738</v>
      </c>
      <c r="C3282" s="194" t="s">
        <v>753</v>
      </c>
      <c r="D3282" s="194" t="s">
        <v>753</v>
      </c>
      <c r="E3282" s="194" t="s">
        <v>745</v>
      </c>
      <c r="F3282" s="195">
        <v>-2862.576</v>
      </c>
      <c r="G3282" s="194">
        <f>'Drop downs XTRA'!$F3282*2</f>
        <v>-5725.152</v>
      </c>
      <c r="H3282" s="196">
        <v>42254</v>
      </c>
    </row>
    <row r="3283" spans="1:8">
      <c r="A3283" s="82" t="s">
        <v>760</v>
      </c>
      <c r="B3283" s="197" t="s">
        <v>730</v>
      </c>
      <c r="C3283" s="197" t="s">
        <v>753</v>
      </c>
      <c r="D3283" s="197" t="s">
        <v>753</v>
      </c>
      <c r="E3283" s="197" t="s">
        <v>745</v>
      </c>
      <c r="F3283" s="199">
        <v>-6473.4516000000031</v>
      </c>
      <c r="G3283" s="197">
        <f>'Drop downs XTRA'!$F3283*2</f>
        <v>-12946.903200000006</v>
      </c>
      <c r="H3283" s="200">
        <v>42500</v>
      </c>
    </row>
    <row r="3284" spans="1:8">
      <c r="A3284" s="83" t="s">
        <v>39</v>
      </c>
      <c r="B3284" s="194" t="s">
        <v>730</v>
      </c>
      <c r="C3284" s="194" t="s">
        <v>753</v>
      </c>
      <c r="D3284" s="194" t="s">
        <v>753</v>
      </c>
      <c r="E3284" s="194" t="s">
        <v>745</v>
      </c>
      <c r="F3284" s="195">
        <v>-3901.9680000000008</v>
      </c>
      <c r="G3284" s="194">
        <f>'Drop downs XTRA'!$F3284*2</f>
        <v>-7803.9360000000015</v>
      </c>
      <c r="H3284" s="196">
        <v>42980</v>
      </c>
    </row>
    <row r="3285" spans="1:8">
      <c r="A3285" s="82" t="s">
        <v>761</v>
      </c>
      <c r="B3285" s="197" t="s">
        <v>730</v>
      </c>
      <c r="C3285" s="197" t="s">
        <v>753</v>
      </c>
      <c r="D3285" s="197" t="s">
        <v>753</v>
      </c>
      <c r="E3285" s="197" t="s">
        <v>745</v>
      </c>
      <c r="F3285" s="199">
        <v>-798.76800000000003</v>
      </c>
      <c r="G3285" s="197">
        <f>'Drop downs XTRA'!$F3285*2</f>
        <v>-1597.5360000000001</v>
      </c>
      <c r="H3285" s="200">
        <v>42647</v>
      </c>
    </row>
    <row r="3286" spans="1:8">
      <c r="A3286" s="83" t="s">
        <v>309</v>
      </c>
      <c r="B3286" s="194" t="s">
        <v>730</v>
      </c>
      <c r="C3286" s="194" t="s">
        <v>753</v>
      </c>
      <c r="D3286" s="194" t="s">
        <v>753</v>
      </c>
      <c r="E3286" s="194" t="s">
        <v>745</v>
      </c>
      <c r="F3286" s="195">
        <v>-2102.2674551999994</v>
      </c>
      <c r="G3286" s="194">
        <f>'Drop downs XTRA'!$F3286*2</f>
        <v>-4204.5349103999988</v>
      </c>
      <c r="H3286" s="196">
        <v>42534</v>
      </c>
    </row>
    <row r="3287" spans="1:8">
      <c r="A3287" s="82" t="s">
        <v>601</v>
      </c>
      <c r="B3287" s="197" t="s">
        <v>730</v>
      </c>
      <c r="C3287" s="197" t="s">
        <v>753</v>
      </c>
      <c r="D3287" s="197" t="s">
        <v>753</v>
      </c>
      <c r="E3287" s="197" t="s">
        <v>745</v>
      </c>
      <c r="F3287" s="199">
        <v>-1483.2720000000006</v>
      </c>
      <c r="G3287" s="197">
        <f>'Drop downs XTRA'!$F3287*2</f>
        <v>-2966.5440000000012</v>
      </c>
      <c r="H3287" s="200">
        <v>42861</v>
      </c>
    </row>
    <row r="3288" spans="1:8">
      <c r="A3288" s="83" t="s">
        <v>762</v>
      </c>
      <c r="B3288" s="194" t="s">
        <v>730</v>
      </c>
      <c r="C3288" s="194" t="s">
        <v>753</v>
      </c>
      <c r="D3288" s="194" t="s">
        <v>753</v>
      </c>
      <c r="E3288" s="194" t="s">
        <v>745</v>
      </c>
      <c r="F3288" s="195">
        <v>-1136.576</v>
      </c>
      <c r="G3288" s="194">
        <f>'Drop downs XTRA'!$F3288*2</f>
        <v>-2273.152</v>
      </c>
      <c r="H3288" s="196">
        <v>42875</v>
      </c>
    </row>
    <row r="3289" spans="1:8">
      <c r="A3289" s="82" t="s">
        <v>763</v>
      </c>
      <c r="B3289" s="197" t="s">
        <v>730</v>
      </c>
      <c r="C3289" s="197" t="s">
        <v>753</v>
      </c>
      <c r="D3289" s="197" t="s">
        <v>753</v>
      </c>
      <c r="E3289" s="197" t="s">
        <v>745</v>
      </c>
      <c r="F3289" s="199">
        <v>-2242.5984000000003</v>
      </c>
      <c r="G3289" s="197">
        <f>'Drop downs XTRA'!$F3289*2</f>
        <v>-4485.1968000000006</v>
      </c>
      <c r="H3289" s="200">
        <v>42779</v>
      </c>
    </row>
    <row r="3290" spans="1:8">
      <c r="A3290" s="83" t="s">
        <v>764</v>
      </c>
      <c r="B3290" s="194" t="s">
        <v>730</v>
      </c>
      <c r="C3290" s="194" t="s">
        <v>753</v>
      </c>
      <c r="D3290" s="194" t="s">
        <v>753</v>
      </c>
      <c r="E3290" s="194" t="s">
        <v>745</v>
      </c>
      <c r="F3290" s="195">
        <v>-1931.6582438400001</v>
      </c>
      <c r="G3290" s="194">
        <f>'Drop downs XTRA'!$F3290*2</f>
        <v>-3863.3164876800001</v>
      </c>
      <c r="H3290" s="196">
        <v>42535</v>
      </c>
    </row>
    <row r="3291" spans="1:8">
      <c r="A3291" s="82" t="s">
        <v>533</v>
      </c>
      <c r="B3291" s="197" t="s">
        <v>730</v>
      </c>
      <c r="C3291" s="197" t="s">
        <v>753</v>
      </c>
      <c r="D3291" s="197" t="s">
        <v>753</v>
      </c>
      <c r="E3291" s="197" t="s">
        <v>745</v>
      </c>
      <c r="F3291" s="199">
        <v>-2686.4459999999999</v>
      </c>
      <c r="G3291" s="197">
        <f>'Drop downs XTRA'!$F3291*2</f>
        <v>-5372.8919999999998</v>
      </c>
      <c r="H3291" s="200">
        <v>42631</v>
      </c>
    </row>
    <row r="3292" spans="1:8">
      <c r="A3292" s="83" t="s">
        <v>760</v>
      </c>
      <c r="B3292" s="194" t="s">
        <v>738</v>
      </c>
      <c r="C3292" s="194" t="s">
        <v>753</v>
      </c>
      <c r="D3292" s="194" t="s">
        <v>753</v>
      </c>
      <c r="E3292" s="194" t="s">
        <v>745</v>
      </c>
      <c r="F3292" s="195">
        <v>-8939.1490650000014</v>
      </c>
      <c r="G3292" s="194">
        <f>'Drop downs XTRA'!$F3292*2</f>
        <v>-17878.298130000003</v>
      </c>
      <c r="H3292" s="196">
        <v>42380</v>
      </c>
    </row>
    <row r="3293" spans="1:8">
      <c r="A3293" s="82" t="s">
        <v>39</v>
      </c>
      <c r="B3293" s="197" t="s">
        <v>738</v>
      </c>
      <c r="C3293" s="197" t="s">
        <v>753</v>
      </c>
      <c r="D3293" s="197" t="s">
        <v>753</v>
      </c>
      <c r="E3293" s="197" t="s">
        <v>745</v>
      </c>
      <c r="F3293" s="199">
        <v>-4938.4282500000018</v>
      </c>
      <c r="G3293" s="197">
        <f>'Drop downs XTRA'!$F3293*2</f>
        <v>-9876.8565000000035</v>
      </c>
      <c r="H3293" s="200">
        <v>42655</v>
      </c>
    </row>
    <row r="3294" spans="1:8">
      <c r="A3294" s="83" t="s">
        <v>761</v>
      </c>
      <c r="B3294" s="194" t="s">
        <v>738</v>
      </c>
      <c r="C3294" s="194" t="s">
        <v>753</v>
      </c>
      <c r="D3294" s="194" t="s">
        <v>753</v>
      </c>
      <c r="E3294" s="194" t="s">
        <v>745</v>
      </c>
      <c r="F3294" s="195">
        <v>-1529.28</v>
      </c>
      <c r="G3294" s="194">
        <f>'Drop downs XTRA'!$F3294*2</f>
        <v>-3058.56</v>
      </c>
      <c r="H3294" s="196">
        <v>42817</v>
      </c>
    </row>
    <row r="3295" spans="1:8">
      <c r="A3295" s="82" t="s">
        <v>309</v>
      </c>
      <c r="B3295" s="197" t="s">
        <v>738</v>
      </c>
      <c r="C3295" s="197" t="s">
        <v>753</v>
      </c>
      <c r="D3295" s="197" t="s">
        <v>753</v>
      </c>
      <c r="E3295" s="197" t="s">
        <v>745</v>
      </c>
      <c r="F3295" s="199">
        <v>-2056.247856</v>
      </c>
      <c r="G3295" s="197">
        <f>'Drop downs XTRA'!$F3295*2</f>
        <v>-4112.4957119999999</v>
      </c>
      <c r="H3295" s="200">
        <v>42791</v>
      </c>
    </row>
    <row r="3296" spans="1:8">
      <c r="A3296" s="83" t="s">
        <v>601</v>
      </c>
      <c r="B3296" s="194" t="s">
        <v>738</v>
      </c>
      <c r="C3296" s="194" t="s">
        <v>753</v>
      </c>
      <c r="D3296" s="194" t="s">
        <v>753</v>
      </c>
      <c r="E3296" s="194" t="s">
        <v>745</v>
      </c>
      <c r="F3296" s="195">
        <v>-1111.5899999999999</v>
      </c>
      <c r="G3296" s="194">
        <f>'Drop downs XTRA'!$F3296*2</f>
        <v>-2223.1799999999998</v>
      </c>
      <c r="H3296" s="196">
        <v>42137</v>
      </c>
    </row>
    <row r="3297" spans="1:8">
      <c r="A3297" s="82" t="s">
        <v>762</v>
      </c>
      <c r="B3297" s="197" t="s">
        <v>738</v>
      </c>
      <c r="C3297" s="197" t="s">
        <v>753</v>
      </c>
      <c r="D3297" s="197" t="s">
        <v>753</v>
      </c>
      <c r="E3297" s="197" t="s">
        <v>745</v>
      </c>
      <c r="F3297" s="199">
        <v>-1213.6320000000001</v>
      </c>
      <c r="G3297" s="197">
        <f>'Drop downs XTRA'!$F3297*2</f>
        <v>-2427.2640000000001</v>
      </c>
      <c r="H3297" s="200">
        <v>42959</v>
      </c>
    </row>
    <row r="3298" spans="1:8">
      <c r="A3298" s="83" t="s">
        <v>763</v>
      </c>
      <c r="B3298" s="194" t="s">
        <v>738</v>
      </c>
      <c r="C3298" s="194" t="s">
        <v>753</v>
      </c>
      <c r="D3298" s="194" t="s">
        <v>753</v>
      </c>
      <c r="E3298" s="194" t="s">
        <v>745</v>
      </c>
      <c r="F3298" s="195">
        <v>-1478.4128099999998</v>
      </c>
      <c r="G3298" s="194">
        <f>'Drop downs XTRA'!$F3298*2</f>
        <v>-2956.8256199999996</v>
      </c>
      <c r="H3298" s="196">
        <v>42749</v>
      </c>
    </row>
    <row r="3299" spans="1:8">
      <c r="A3299" s="82" t="s">
        <v>764</v>
      </c>
      <c r="B3299" s="197" t="s">
        <v>738</v>
      </c>
      <c r="C3299" s="197" t="s">
        <v>753</v>
      </c>
      <c r="D3299" s="197" t="s">
        <v>753</v>
      </c>
      <c r="E3299" s="197" t="s">
        <v>745</v>
      </c>
      <c r="F3299" s="199">
        <v>-2141.5403414880002</v>
      </c>
      <c r="G3299" s="197">
        <f>'Drop downs XTRA'!$F3299*2</f>
        <v>-4283.0806829760004</v>
      </c>
      <c r="H3299" s="200">
        <v>42819</v>
      </c>
    </row>
    <row r="3300" spans="1:8">
      <c r="A3300" s="83" t="s">
        <v>533</v>
      </c>
      <c r="B3300" s="194" t="s">
        <v>738</v>
      </c>
      <c r="C3300" s="194" t="s">
        <v>753</v>
      </c>
      <c r="D3300" s="194" t="s">
        <v>753</v>
      </c>
      <c r="E3300" s="194" t="s">
        <v>745</v>
      </c>
      <c r="F3300" s="195">
        <v>-1527.6959999999999</v>
      </c>
      <c r="G3300" s="194">
        <f>'Drop downs XTRA'!$F3300*2</f>
        <v>-3055.3919999999998</v>
      </c>
      <c r="H3300" s="196">
        <v>42250</v>
      </c>
    </row>
    <row r="3301" spans="1:8">
      <c r="A3301" s="82" t="s">
        <v>760</v>
      </c>
      <c r="B3301" s="197" t="s">
        <v>748</v>
      </c>
      <c r="C3301" s="197" t="s">
        <v>753</v>
      </c>
      <c r="D3301" s="197" t="s">
        <v>753</v>
      </c>
      <c r="E3301" s="197" t="s">
        <v>745</v>
      </c>
      <c r="F3301" s="199">
        <v>-10314.877320000003</v>
      </c>
      <c r="G3301" s="197">
        <f>'Drop downs XTRA'!$F3301*2</f>
        <v>-20629.754640000006</v>
      </c>
      <c r="H3301" s="200">
        <v>42094</v>
      </c>
    </row>
    <row r="3302" spans="1:8">
      <c r="A3302" s="83" t="s">
        <v>39</v>
      </c>
      <c r="B3302" s="194" t="s">
        <v>748</v>
      </c>
      <c r="C3302" s="194" t="s">
        <v>753</v>
      </c>
      <c r="D3302" s="194" t="s">
        <v>753</v>
      </c>
      <c r="E3302" s="194" t="s">
        <v>745</v>
      </c>
      <c r="F3302" s="195">
        <v>-3414.2220000000007</v>
      </c>
      <c r="G3302" s="194">
        <f>'Drop downs XTRA'!$F3302*2</f>
        <v>-6828.4440000000013</v>
      </c>
      <c r="H3302" s="196">
        <v>42604</v>
      </c>
    </row>
    <row r="3303" spans="1:8">
      <c r="A3303" s="82" t="s">
        <v>761</v>
      </c>
      <c r="B3303" s="197" t="s">
        <v>748</v>
      </c>
      <c r="C3303" s="197" t="s">
        <v>753</v>
      </c>
      <c r="D3303" s="197" t="s">
        <v>753</v>
      </c>
      <c r="E3303" s="197" t="s">
        <v>745</v>
      </c>
      <c r="F3303" s="199">
        <v>-1095.9839999999999</v>
      </c>
      <c r="G3303" s="197">
        <f>'Drop downs XTRA'!$F3303*2</f>
        <v>-2191.9679999999998</v>
      </c>
      <c r="H3303" s="200">
        <v>42647</v>
      </c>
    </row>
    <row r="3304" spans="1:8">
      <c r="A3304" s="83" t="s">
        <v>309</v>
      </c>
      <c r="B3304" s="194" t="s">
        <v>748</v>
      </c>
      <c r="C3304" s="194" t="s">
        <v>753</v>
      </c>
      <c r="D3304" s="194" t="s">
        <v>753</v>
      </c>
      <c r="E3304" s="194" t="s">
        <v>745</v>
      </c>
      <c r="F3304" s="195">
        <v>-1637.0827200000001</v>
      </c>
      <c r="G3304" s="194">
        <f>'Drop downs XTRA'!$F3304*2</f>
        <v>-3274.1654400000002</v>
      </c>
      <c r="H3304" s="196">
        <v>42578</v>
      </c>
    </row>
    <row r="3305" spans="1:8">
      <c r="A3305" s="82" t="s">
        <v>601</v>
      </c>
      <c r="B3305" s="197" t="s">
        <v>748</v>
      </c>
      <c r="C3305" s="197" t="s">
        <v>753</v>
      </c>
      <c r="D3305" s="197" t="s">
        <v>753</v>
      </c>
      <c r="E3305" s="197" t="s">
        <v>745</v>
      </c>
      <c r="F3305" s="199">
        <v>-913.43700000000001</v>
      </c>
      <c r="G3305" s="197">
        <f>'Drop downs XTRA'!$F3305*2</f>
        <v>-1826.874</v>
      </c>
      <c r="H3305" s="200">
        <v>42946</v>
      </c>
    </row>
    <row r="3306" spans="1:8">
      <c r="A3306" s="83" t="s">
        <v>762</v>
      </c>
      <c r="B3306" s="194" t="s">
        <v>748</v>
      </c>
      <c r="C3306" s="194" t="s">
        <v>753</v>
      </c>
      <c r="D3306" s="194" t="s">
        <v>753</v>
      </c>
      <c r="E3306" s="194" t="s">
        <v>745</v>
      </c>
      <c r="F3306" s="195">
        <v>-924.67200000000003</v>
      </c>
      <c r="G3306" s="194">
        <f>'Drop downs XTRA'!$F3306*2</f>
        <v>-1849.3440000000001</v>
      </c>
      <c r="H3306" s="196">
        <v>42310</v>
      </c>
    </row>
    <row r="3307" spans="1:8">
      <c r="A3307" s="82" t="s">
        <v>763</v>
      </c>
      <c r="B3307" s="197" t="s">
        <v>748</v>
      </c>
      <c r="C3307" s="197" t="s">
        <v>753</v>
      </c>
      <c r="D3307" s="197" t="s">
        <v>753</v>
      </c>
      <c r="E3307" s="197" t="s">
        <v>745</v>
      </c>
      <c r="F3307" s="199">
        <v>-2199.8822400000004</v>
      </c>
      <c r="G3307" s="197">
        <f>'Drop downs XTRA'!$F3307*2</f>
        <v>-4399.7644800000007</v>
      </c>
      <c r="H3307" s="200">
        <v>42438</v>
      </c>
    </row>
    <row r="3308" spans="1:8">
      <c r="A3308" s="83" t="s">
        <v>764</v>
      </c>
      <c r="B3308" s="194" t="s">
        <v>748</v>
      </c>
      <c r="C3308" s="194" t="s">
        <v>753</v>
      </c>
      <c r="D3308" s="194" t="s">
        <v>753</v>
      </c>
      <c r="E3308" s="194" t="s">
        <v>745</v>
      </c>
      <c r="F3308" s="195">
        <v>-1148.7469230720001</v>
      </c>
      <c r="G3308" s="194">
        <f>'Drop downs XTRA'!$F3308*2</f>
        <v>-2297.4938461440001</v>
      </c>
      <c r="H3308" s="196">
        <v>42168</v>
      </c>
    </row>
    <row r="3309" spans="1:8">
      <c r="A3309" s="82" t="s">
        <v>533</v>
      </c>
      <c r="B3309" s="197" t="s">
        <v>748</v>
      </c>
      <c r="C3309" s="197" t="s">
        <v>753</v>
      </c>
      <c r="D3309" s="197" t="s">
        <v>753</v>
      </c>
      <c r="E3309" s="197" t="s">
        <v>745</v>
      </c>
      <c r="F3309" s="199">
        <v>-2188.62</v>
      </c>
      <c r="G3309" s="197">
        <f>'Drop downs XTRA'!$F3309*2</f>
        <v>-4377.24</v>
      </c>
      <c r="H3309" s="200">
        <v>42554</v>
      </c>
    </row>
    <row r="3310" spans="1:8">
      <c r="A3310" s="83" t="s">
        <v>760</v>
      </c>
      <c r="B3310" s="194" t="s">
        <v>744</v>
      </c>
      <c r="C3310" s="194" t="s">
        <v>753</v>
      </c>
      <c r="D3310" s="194" t="s">
        <v>753</v>
      </c>
      <c r="E3310" s="194" t="s">
        <v>745</v>
      </c>
      <c r="F3310" s="195">
        <v>-6513.9106725000011</v>
      </c>
      <c r="G3310" s="194">
        <f>'Drop downs XTRA'!$F3310*2</f>
        <v>-13027.821345000002</v>
      </c>
      <c r="H3310" s="196">
        <v>42765</v>
      </c>
    </row>
    <row r="3311" spans="1:8">
      <c r="A3311" s="82" t="s">
        <v>39</v>
      </c>
      <c r="B3311" s="197" t="s">
        <v>744</v>
      </c>
      <c r="C3311" s="197" t="s">
        <v>753</v>
      </c>
      <c r="D3311" s="197" t="s">
        <v>753</v>
      </c>
      <c r="E3311" s="197" t="s">
        <v>745</v>
      </c>
      <c r="F3311" s="199">
        <v>-2194.8570000000004</v>
      </c>
      <c r="G3311" s="197">
        <f>'Drop downs XTRA'!$F3311*2</f>
        <v>-4389.7140000000009</v>
      </c>
      <c r="H3311" s="200">
        <v>42723</v>
      </c>
    </row>
    <row r="3312" spans="1:8">
      <c r="A3312" s="83" t="s">
        <v>761</v>
      </c>
      <c r="B3312" s="194" t="s">
        <v>744</v>
      </c>
      <c r="C3312" s="194" t="s">
        <v>753</v>
      </c>
      <c r="D3312" s="194" t="s">
        <v>753</v>
      </c>
      <c r="E3312" s="194" t="s">
        <v>745</v>
      </c>
      <c r="F3312" s="195">
        <v>-1338.12</v>
      </c>
      <c r="G3312" s="194">
        <f>'Drop downs XTRA'!$F3312*2</f>
        <v>-2676.24</v>
      </c>
      <c r="H3312" s="196">
        <v>42102</v>
      </c>
    </row>
    <row r="3313" spans="1:8">
      <c r="A3313" s="82" t="s">
        <v>309</v>
      </c>
      <c r="B3313" s="197" t="s">
        <v>744</v>
      </c>
      <c r="C3313" s="197" t="s">
        <v>753</v>
      </c>
      <c r="D3313" s="197" t="s">
        <v>753</v>
      </c>
      <c r="E3313" s="197" t="s">
        <v>745</v>
      </c>
      <c r="F3313" s="199">
        <v>-1561.5250559999997</v>
      </c>
      <c r="G3313" s="197">
        <f>'Drop downs XTRA'!$F3313*2</f>
        <v>-3123.0501119999994</v>
      </c>
      <c r="H3313" s="200">
        <v>42425</v>
      </c>
    </row>
    <row r="3314" spans="1:8">
      <c r="A3314" s="83" t="s">
        <v>601</v>
      </c>
      <c r="B3314" s="194" t="s">
        <v>744</v>
      </c>
      <c r="C3314" s="194" t="s">
        <v>753</v>
      </c>
      <c r="D3314" s="194" t="s">
        <v>753</v>
      </c>
      <c r="E3314" s="194" t="s">
        <v>745</v>
      </c>
      <c r="F3314" s="195">
        <v>-1463.4067500000001</v>
      </c>
      <c r="G3314" s="194">
        <f>'Drop downs XTRA'!$F3314*2</f>
        <v>-2926.8135000000002</v>
      </c>
      <c r="H3314" s="196">
        <v>42217</v>
      </c>
    </row>
    <row r="3315" spans="1:8">
      <c r="A3315" s="82" t="s">
        <v>762</v>
      </c>
      <c r="B3315" s="197" t="s">
        <v>744</v>
      </c>
      <c r="C3315" s="197" t="s">
        <v>753</v>
      </c>
      <c r="D3315" s="197" t="s">
        <v>753</v>
      </c>
      <c r="E3315" s="197" t="s">
        <v>745</v>
      </c>
      <c r="F3315" s="199">
        <v>-1436.5440000000001</v>
      </c>
      <c r="G3315" s="197">
        <f>'Drop downs XTRA'!$F3315*2</f>
        <v>-2873.0880000000002</v>
      </c>
      <c r="H3315" s="200">
        <v>42166</v>
      </c>
    </row>
    <row r="3316" spans="1:8">
      <c r="A3316" s="83" t="s">
        <v>763</v>
      </c>
      <c r="B3316" s="194" t="s">
        <v>744</v>
      </c>
      <c r="C3316" s="194" t="s">
        <v>753</v>
      </c>
      <c r="D3316" s="194" t="s">
        <v>753</v>
      </c>
      <c r="E3316" s="194" t="s">
        <v>745</v>
      </c>
      <c r="F3316" s="195">
        <v>-1708.8132599999999</v>
      </c>
      <c r="G3316" s="194">
        <f>'Drop downs XTRA'!$F3316*2</f>
        <v>-3417.6265199999998</v>
      </c>
      <c r="H3316" s="196">
        <v>42048</v>
      </c>
    </row>
    <row r="3317" spans="1:8">
      <c r="A3317" s="82" t="s">
        <v>764</v>
      </c>
      <c r="B3317" s="197" t="s">
        <v>744</v>
      </c>
      <c r="C3317" s="197" t="s">
        <v>753</v>
      </c>
      <c r="D3317" s="197" t="s">
        <v>753</v>
      </c>
      <c r="E3317" s="197" t="s">
        <v>745</v>
      </c>
      <c r="F3317" s="199">
        <v>-1276.6933383119999</v>
      </c>
      <c r="G3317" s="197">
        <f>'Drop downs XTRA'!$F3317*2</f>
        <v>-2553.3866766239998</v>
      </c>
      <c r="H3317" s="200">
        <v>42306</v>
      </c>
    </row>
    <row r="3318" spans="1:8">
      <c r="A3318" s="83" t="s">
        <v>533</v>
      </c>
      <c r="B3318" s="194" t="s">
        <v>744</v>
      </c>
      <c r="C3318" s="194" t="s">
        <v>753</v>
      </c>
      <c r="D3318" s="194" t="s">
        <v>753</v>
      </c>
      <c r="E3318" s="194" t="s">
        <v>745</v>
      </c>
      <c r="F3318" s="195">
        <v>-1438.2359999999999</v>
      </c>
      <c r="G3318" s="194">
        <f>'Drop downs XTRA'!$F3318*2</f>
        <v>-2876.4719999999998</v>
      </c>
      <c r="H3318" s="196">
        <v>42095</v>
      </c>
    </row>
    <row r="3319" spans="1:8">
      <c r="A3319" s="82" t="s">
        <v>729</v>
      </c>
      <c r="B3319" s="197" t="s">
        <v>730</v>
      </c>
      <c r="C3319" s="197" t="s">
        <v>731</v>
      </c>
      <c r="D3319" s="197" t="s">
        <v>755</v>
      </c>
      <c r="E3319" s="197" t="s">
        <v>28</v>
      </c>
      <c r="F3319" s="199">
        <v>27288.359351426239</v>
      </c>
      <c r="G3319" s="197">
        <f>'Drop downs XTRA'!$F3319*2</f>
        <v>54576.718702852479</v>
      </c>
      <c r="H3319" s="200">
        <v>42180</v>
      </c>
    </row>
    <row r="3320" spans="1:8">
      <c r="A3320" s="83" t="s">
        <v>735</v>
      </c>
      <c r="B3320" s="194" t="s">
        <v>730</v>
      </c>
      <c r="C3320" s="194" t="s">
        <v>504</v>
      </c>
      <c r="D3320" s="194" t="s">
        <v>754</v>
      </c>
      <c r="E3320" s="194" t="s">
        <v>28</v>
      </c>
      <c r="F3320" s="195">
        <v>3280.6029441312003</v>
      </c>
      <c r="G3320" s="194">
        <f>'Drop downs XTRA'!$F3320*2</f>
        <v>6561.2058882624005</v>
      </c>
      <c r="H3320" s="196">
        <v>42028</v>
      </c>
    </row>
    <row r="3321" spans="1:8">
      <c r="A3321" s="82" t="s">
        <v>741</v>
      </c>
      <c r="B3321" s="197" t="s">
        <v>730</v>
      </c>
      <c r="C3321" s="197" t="s">
        <v>504</v>
      </c>
      <c r="D3321" s="197" t="s">
        <v>754</v>
      </c>
      <c r="E3321" s="197" t="s">
        <v>28</v>
      </c>
      <c r="F3321" s="199">
        <v>7332.7568095272945</v>
      </c>
      <c r="G3321" s="197">
        <f>'Drop downs XTRA'!$F3321*2</f>
        <v>14665.513619054589</v>
      </c>
      <c r="H3321" s="200">
        <v>42497</v>
      </c>
    </row>
    <row r="3322" spans="1:8">
      <c r="A3322" s="83" t="s">
        <v>746</v>
      </c>
      <c r="B3322" s="194" t="s">
        <v>730</v>
      </c>
      <c r="C3322" s="194" t="s">
        <v>734</v>
      </c>
      <c r="D3322" s="194" t="s">
        <v>494</v>
      </c>
      <c r="E3322" s="194" t="s">
        <v>28</v>
      </c>
      <c r="F3322" s="195">
        <v>12798.184437514768</v>
      </c>
      <c r="G3322" s="194">
        <f>'Drop downs XTRA'!$F3322*2</f>
        <v>25596.368875029537</v>
      </c>
      <c r="H3322" s="196">
        <v>42852</v>
      </c>
    </row>
    <row r="3323" spans="1:8">
      <c r="A3323" s="82" t="s">
        <v>729</v>
      </c>
      <c r="B3323" s="197" t="s">
        <v>738</v>
      </c>
      <c r="C3323" s="197" t="s">
        <v>731</v>
      </c>
      <c r="D3323" s="197" t="s">
        <v>754</v>
      </c>
      <c r="E3323" s="197" t="s">
        <v>28</v>
      </c>
      <c r="F3323" s="199">
        <v>20892.058754489994</v>
      </c>
      <c r="G3323" s="197">
        <f>'Drop downs XTRA'!$F3323*2</f>
        <v>41784.117508979987</v>
      </c>
      <c r="H3323" s="200">
        <v>42956</v>
      </c>
    </row>
    <row r="3324" spans="1:8">
      <c r="A3324" s="83" t="s">
        <v>735</v>
      </c>
      <c r="B3324" s="194" t="s">
        <v>738</v>
      </c>
      <c r="C3324" s="194" t="s">
        <v>731</v>
      </c>
      <c r="D3324" s="194" t="s">
        <v>755</v>
      </c>
      <c r="E3324" s="194" t="s">
        <v>28</v>
      </c>
      <c r="F3324" s="195">
        <v>4467.6696289352394</v>
      </c>
      <c r="G3324" s="194">
        <f>'Drop downs XTRA'!$F3324*2</f>
        <v>8935.3392578704788</v>
      </c>
      <c r="H3324" s="196">
        <v>42375</v>
      </c>
    </row>
    <row r="3325" spans="1:8">
      <c r="A3325" s="82" t="s">
        <v>741</v>
      </c>
      <c r="B3325" s="197" t="s">
        <v>738</v>
      </c>
      <c r="C3325" s="197" t="s">
        <v>734</v>
      </c>
      <c r="D3325" s="197" t="s">
        <v>491</v>
      </c>
      <c r="E3325" s="197" t="s">
        <v>28</v>
      </c>
      <c r="F3325" s="199">
        <v>8361.9768469248011</v>
      </c>
      <c r="G3325" s="197">
        <f>'Drop downs XTRA'!$F3325*2</f>
        <v>16723.953693849602</v>
      </c>
      <c r="H3325" s="200">
        <v>42773</v>
      </c>
    </row>
    <row r="3326" spans="1:8">
      <c r="A3326" s="83" t="s">
        <v>746</v>
      </c>
      <c r="B3326" s="194" t="s">
        <v>738</v>
      </c>
      <c r="C3326" s="194" t="s">
        <v>734</v>
      </c>
      <c r="D3326" s="194" t="s">
        <v>751</v>
      </c>
      <c r="E3326" s="194" t="s">
        <v>28</v>
      </c>
      <c r="F3326" s="195">
        <v>12086.478690393786</v>
      </c>
      <c r="G3326" s="194">
        <f>'Drop downs XTRA'!$F3326*2</f>
        <v>24172.957380787571</v>
      </c>
      <c r="H3326" s="196">
        <v>42917</v>
      </c>
    </row>
    <row r="3327" spans="1:8">
      <c r="A3327" s="82" t="s">
        <v>729</v>
      </c>
      <c r="B3327" s="197" t="s">
        <v>744</v>
      </c>
      <c r="C3327" s="197" t="s">
        <v>504</v>
      </c>
      <c r="D3327" s="197" t="s">
        <v>755</v>
      </c>
      <c r="E3327" s="197" t="s">
        <v>28</v>
      </c>
      <c r="F3327" s="199">
        <v>20586.093465608992</v>
      </c>
      <c r="G3327" s="197">
        <f>'Drop downs XTRA'!$F3327*2</f>
        <v>41172.186931217984</v>
      </c>
      <c r="H3327" s="200">
        <v>42550</v>
      </c>
    </row>
    <row r="3328" spans="1:8">
      <c r="A3328" s="83" t="s">
        <v>735</v>
      </c>
      <c r="B3328" s="194" t="s">
        <v>744</v>
      </c>
      <c r="C3328" s="194" t="s">
        <v>504</v>
      </c>
      <c r="D3328" s="194" t="s">
        <v>751</v>
      </c>
      <c r="E3328" s="194" t="s">
        <v>28</v>
      </c>
      <c r="F3328" s="195">
        <v>5392.5933220064098</v>
      </c>
      <c r="G3328" s="194">
        <f>'Drop downs XTRA'!$F3328*2</f>
        <v>10785.18664401282</v>
      </c>
      <c r="H3328" s="196">
        <v>42895</v>
      </c>
    </row>
    <row r="3329" spans="1:8">
      <c r="A3329" s="82" t="s">
        <v>741</v>
      </c>
      <c r="B3329" s="197" t="s">
        <v>744</v>
      </c>
      <c r="C3329" s="197" t="s">
        <v>734</v>
      </c>
      <c r="D3329" s="197" t="s">
        <v>491</v>
      </c>
      <c r="E3329" s="197" t="s">
        <v>28</v>
      </c>
      <c r="F3329" s="199">
        <v>8227.8943910442704</v>
      </c>
      <c r="G3329" s="197">
        <f>'Drop downs XTRA'!$F3329*2</f>
        <v>16455.788782088541</v>
      </c>
      <c r="H3329" s="200">
        <v>42193</v>
      </c>
    </row>
    <row r="3330" spans="1:8">
      <c r="A3330" s="83" t="s">
        <v>746</v>
      </c>
      <c r="B3330" s="194" t="s">
        <v>744</v>
      </c>
      <c r="C3330" s="194" t="s">
        <v>743</v>
      </c>
      <c r="D3330" s="194" t="s">
        <v>752</v>
      </c>
      <c r="E3330" s="194" t="s">
        <v>28</v>
      </c>
      <c r="F3330" s="195">
        <v>11336.843221335546</v>
      </c>
      <c r="G3330" s="194">
        <f>'Drop downs XTRA'!$F3330*2</f>
        <v>22673.686442671093</v>
      </c>
      <c r="H3330" s="196">
        <v>42031</v>
      </c>
    </row>
    <row r="3331" spans="1:8">
      <c r="A3331" s="82" t="s">
        <v>729</v>
      </c>
      <c r="B3331" s="197" t="s">
        <v>748</v>
      </c>
      <c r="C3331" s="197" t="s">
        <v>502</v>
      </c>
      <c r="D3331" s="197" t="s">
        <v>754</v>
      </c>
      <c r="E3331" s="197" t="s">
        <v>28</v>
      </c>
      <c r="F3331" s="199">
        <v>11146.356306508493</v>
      </c>
      <c r="G3331" s="197">
        <f>'Drop downs XTRA'!$F3331*2</f>
        <v>22292.712613016985</v>
      </c>
      <c r="H3331" s="200">
        <v>42900</v>
      </c>
    </row>
    <row r="3332" spans="1:8">
      <c r="A3332" s="83" t="s">
        <v>735</v>
      </c>
      <c r="B3332" s="194" t="s">
        <v>748</v>
      </c>
      <c r="C3332" s="194" t="s">
        <v>734</v>
      </c>
      <c r="D3332" s="194" t="s">
        <v>752</v>
      </c>
      <c r="E3332" s="194" t="s">
        <v>28</v>
      </c>
      <c r="F3332" s="195">
        <v>6205.9558140134113</v>
      </c>
      <c r="G3332" s="194">
        <f>'Drop downs XTRA'!$F3332*2</f>
        <v>12411.911628026823</v>
      </c>
      <c r="H3332" s="196">
        <v>42783</v>
      </c>
    </row>
    <row r="3333" spans="1:8">
      <c r="A3333" s="82" t="s">
        <v>741</v>
      </c>
      <c r="B3333" s="197" t="s">
        <v>748</v>
      </c>
      <c r="C3333" s="197" t="s">
        <v>731</v>
      </c>
      <c r="D3333" s="197" t="s">
        <v>752</v>
      </c>
      <c r="E3333" s="197" t="s">
        <v>28</v>
      </c>
      <c r="F3333" s="199">
        <v>6504.8649116774386</v>
      </c>
      <c r="G3333" s="197">
        <f>'Drop downs XTRA'!$F3333*2</f>
        <v>13009.729823354877</v>
      </c>
      <c r="H3333" s="200">
        <v>42630</v>
      </c>
    </row>
    <row r="3334" spans="1:8">
      <c r="A3334" s="83" t="s">
        <v>746</v>
      </c>
      <c r="B3334" s="194" t="s">
        <v>748</v>
      </c>
      <c r="C3334" s="194" t="s">
        <v>743</v>
      </c>
      <c r="D3334" s="194" t="s">
        <v>752</v>
      </c>
      <c r="E3334" s="194" t="s">
        <v>28</v>
      </c>
      <c r="F3334" s="195">
        <v>21596.936238306171</v>
      </c>
      <c r="G3334" s="194">
        <f>'Drop downs XTRA'!$F3334*2</f>
        <v>43193.872476612341</v>
      </c>
      <c r="H3334" s="196">
        <v>42458</v>
      </c>
    </row>
    <row r="3335" spans="1:8">
      <c r="A3335" s="82" t="s">
        <v>729</v>
      </c>
      <c r="B3335" s="197" t="s">
        <v>738</v>
      </c>
      <c r="C3335" s="197" t="s">
        <v>750</v>
      </c>
      <c r="D3335" s="197" t="s">
        <v>752</v>
      </c>
      <c r="E3335" s="197" t="s">
        <v>28</v>
      </c>
      <c r="F3335" s="199">
        <v>27028.470214745998</v>
      </c>
      <c r="G3335" s="197">
        <f>'Drop downs XTRA'!$F3335*2</f>
        <v>54056.940429491995</v>
      </c>
      <c r="H3335" s="200">
        <v>42764</v>
      </c>
    </row>
    <row r="3336" spans="1:8">
      <c r="A3336" s="83" t="s">
        <v>735</v>
      </c>
      <c r="B3336" s="194" t="s">
        <v>738</v>
      </c>
      <c r="C3336" s="194" t="s">
        <v>504</v>
      </c>
      <c r="D3336" s="194" t="s">
        <v>752</v>
      </c>
      <c r="E3336" s="194" t="s">
        <v>28</v>
      </c>
      <c r="F3336" s="195">
        <v>4793.4162862279181</v>
      </c>
      <c r="G3336" s="194">
        <f>'Drop downs XTRA'!$F3336*2</f>
        <v>9586.8325724558363</v>
      </c>
      <c r="H3336" s="196">
        <v>42503</v>
      </c>
    </row>
    <row r="3337" spans="1:8">
      <c r="A3337" s="82" t="s">
        <v>741</v>
      </c>
      <c r="B3337" s="197" t="s">
        <v>738</v>
      </c>
      <c r="C3337" s="197" t="s">
        <v>743</v>
      </c>
      <c r="D3337" s="197" t="s">
        <v>751</v>
      </c>
      <c r="E3337" s="197" t="s">
        <v>28</v>
      </c>
      <c r="F3337" s="199">
        <v>9553.3857794949126</v>
      </c>
      <c r="G3337" s="197">
        <f>'Drop downs XTRA'!$F3337*2</f>
        <v>19106.771558989825</v>
      </c>
      <c r="H3337" s="200">
        <v>42780</v>
      </c>
    </row>
    <row r="3338" spans="1:8">
      <c r="A3338" s="83" t="s">
        <v>746</v>
      </c>
      <c r="B3338" s="194" t="s">
        <v>738</v>
      </c>
      <c r="C3338" s="194" t="s">
        <v>743</v>
      </c>
      <c r="D3338" s="194" t="s">
        <v>755</v>
      </c>
      <c r="E3338" s="194" t="s">
        <v>28</v>
      </c>
      <c r="F3338" s="195">
        <v>12093.779860506284</v>
      </c>
      <c r="G3338" s="194">
        <f>'Drop downs XTRA'!$F3338*2</f>
        <v>24187.559721012567</v>
      </c>
      <c r="H3338" s="196">
        <v>42314</v>
      </c>
    </row>
    <row r="3339" spans="1:8">
      <c r="A3339" s="82" t="s">
        <v>756</v>
      </c>
      <c r="B3339" s="197" t="s">
        <v>730</v>
      </c>
      <c r="C3339" s="197" t="s">
        <v>504</v>
      </c>
      <c r="D3339" s="197" t="s">
        <v>491</v>
      </c>
      <c r="E3339" s="197" t="s">
        <v>740</v>
      </c>
      <c r="F3339" s="199">
        <v>-8907.4513285839912</v>
      </c>
      <c r="G3339" s="197">
        <f>'Drop downs XTRA'!$F3339*2</f>
        <v>-17814.902657167982</v>
      </c>
      <c r="H3339" s="200">
        <v>42984</v>
      </c>
    </row>
    <row r="3340" spans="1:8">
      <c r="A3340" s="83" t="s">
        <v>757</v>
      </c>
      <c r="B3340" s="194" t="s">
        <v>730</v>
      </c>
      <c r="C3340" s="194" t="s">
        <v>734</v>
      </c>
      <c r="D3340" s="194" t="s">
        <v>491</v>
      </c>
      <c r="E3340" s="194" t="s">
        <v>740</v>
      </c>
      <c r="F3340" s="195">
        <v>-2636.2012892962503</v>
      </c>
      <c r="G3340" s="194">
        <f>'Drop downs XTRA'!$F3340*2</f>
        <v>-5272.4025785925005</v>
      </c>
      <c r="H3340" s="196">
        <v>42403</v>
      </c>
    </row>
    <row r="3341" spans="1:8">
      <c r="A3341" s="82" t="s">
        <v>758</v>
      </c>
      <c r="B3341" s="197" t="s">
        <v>730</v>
      </c>
      <c r="C3341" s="197" t="s">
        <v>750</v>
      </c>
      <c r="D3341" s="197" t="s">
        <v>491</v>
      </c>
      <c r="E3341" s="197" t="s">
        <v>740</v>
      </c>
      <c r="F3341" s="199">
        <v>-3586.2928601702406</v>
      </c>
      <c r="G3341" s="197">
        <f>'Drop downs XTRA'!$F3341*2</f>
        <v>-7172.5857203404812</v>
      </c>
      <c r="H3341" s="200">
        <v>42256</v>
      </c>
    </row>
    <row r="3342" spans="1:8">
      <c r="A3342" s="83" t="s">
        <v>759</v>
      </c>
      <c r="B3342" s="194" t="s">
        <v>730</v>
      </c>
      <c r="C3342" s="194" t="s">
        <v>743</v>
      </c>
      <c r="D3342" s="194" t="s">
        <v>751</v>
      </c>
      <c r="E3342" s="194" t="s">
        <v>740</v>
      </c>
      <c r="F3342" s="195">
        <v>-3356.8826576181673</v>
      </c>
      <c r="G3342" s="194">
        <f>'Drop downs XTRA'!$F3342*2</f>
        <v>-6713.7653152363346</v>
      </c>
      <c r="H3342" s="196">
        <v>42256</v>
      </c>
    </row>
    <row r="3343" spans="1:8">
      <c r="A3343" s="82" t="s">
        <v>756</v>
      </c>
      <c r="B3343" s="197" t="s">
        <v>738</v>
      </c>
      <c r="C3343" s="197" t="s">
        <v>743</v>
      </c>
      <c r="D3343" s="197" t="s">
        <v>751</v>
      </c>
      <c r="E3343" s="197" t="s">
        <v>740</v>
      </c>
      <c r="F3343" s="199">
        <v>-8779.9971135764172</v>
      </c>
      <c r="G3343" s="197">
        <f>'Drop downs XTRA'!$F3343*2</f>
        <v>-17559.994227152834</v>
      </c>
      <c r="H3343" s="200">
        <v>42415</v>
      </c>
    </row>
    <row r="3344" spans="1:8">
      <c r="A3344" s="83" t="s">
        <v>757</v>
      </c>
      <c r="B3344" s="194" t="s">
        <v>738</v>
      </c>
      <c r="C3344" s="194" t="s">
        <v>750</v>
      </c>
      <c r="D3344" s="194" t="s">
        <v>755</v>
      </c>
      <c r="E3344" s="194" t="s">
        <v>740</v>
      </c>
      <c r="F3344" s="195">
        <v>-3117.31796502</v>
      </c>
      <c r="G3344" s="194">
        <f>'Drop downs XTRA'!$F3344*2</f>
        <v>-6234.6359300399999</v>
      </c>
      <c r="H3344" s="196">
        <v>42851</v>
      </c>
    </row>
    <row r="3345" spans="1:8">
      <c r="A3345" s="82" t="s">
        <v>758</v>
      </c>
      <c r="B3345" s="197" t="s">
        <v>738</v>
      </c>
      <c r="C3345" s="197" t="s">
        <v>731</v>
      </c>
      <c r="D3345" s="197" t="s">
        <v>494</v>
      </c>
      <c r="E3345" s="197" t="s">
        <v>740</v>
      </c>
      <c r="F3345" s="199">
        <v>-4052.9169217152007</v>
      </c>
      <c r="G3345" s="197">
        <f>'Drop downs XTRA'!$F3345*2</f>
        <v>-8105.8338434304014</v>
      </c>
      <c r="H3345" s="200">
        <v>42288</v>
      </c>
    </row>
    <row r="3346" spans="1:8">
      <c r="A3346" s="83" t="s">
        <v>759</v>
      </c>
      <c r="B3346" s="194" t="s">
        <v>738</v>
      </c>
      <c r="C3346" s="194" t="s">
        <v>743</v>
      </c>
      <c r="D3346" s="194" t="s">
        <v>751</v>
      </c>
      <c r="E3346" s="194" t="s">
        <v>740</v>
      </c>
      <c r="F3346" s="195">
        <v>-3678.2058849802656</v>
      </c>
      <c r="G3346" s="194">
        <f>'Drop downs XTRA'!$F3346*2</f>
        <v>-7356.4117699605313</v>
      </c>
      <c r="H3346" s="196">
        <v>42579</v>
      </c>
    </row>
    <row r="3347" spans="1:8">
      <c r="A3347" s="82" t="s">
        <v>756</v>
      </c>
      <c r="B3347" s="197" t="s">
        <v>748</v>
      </c>
      <c r="C3347" s="197" t="s">
        <v>743</v>
      </c>
      <c r="D3347" s="197" t="s">
        <v>754</v>
      </c>
      <c r="E3347" s="197" t="s">
        <v>740</v>
      </c>
      <c r="F3347" s="199">
        <v>-9371.3958828846753</v>
      </c>
      <c r="G3347" s="197">
        <f>'Drop downs XTRA'!$F3347*2</f>
        <v>-18742.791765769351</v>
      </c>
      <c r="H3347" s="200">
        <v>42279</v>
      </c>
    </row>
    <row r="3348" spans="1:8">
      <c r="A3348" s="83" t="s">
        <v>757</v>
      </c>
      <c r="B3348" s="194" t="s">
        <v>748</v>
      </c>
      <c r="C3348" s="194" t="s">
        <v>734</v>
      </c>
      <c r="D3348" s="194" t="s">
        <v>752</v>
      </c>
      <c r="E3348" s="194" t="s">
        <v>740</v>
      </c>
      <c r="F3348" s="195">
        <v>-2964.1302893531247</v>
      </c>
      <c r="G3348" s="194">
        <f>'Drop downs XTRA'!$F3348*2</f>
        <v>-5928.2605787062494</v>
      </c>
      <c r="H3348" s="196">
        <v>42614</v>
      </c>
    </row>
    <row r="3349" spans="1:8">
      <c r="A3349" s="82" t="s">
        <v>758</v>
      </c>
      <c r="B3349" s="197" t="s">
        <v>748</v>
      </c>
      <c r="C3349" s="197" t="s">
        <v>504</v>
      </c>
      <c r="D3349" s="197" t="s">
        <v>494</v>
      </c>
      <c r="E3349" s="197" t="s">
        <v>740</v>
      </c>
      <c r="F3349" s="199">
        <v>-4341.7410839285776</v>
      </c>
      <c r="G3349" s="197">
        <f>'Drop downs XTRA'!$F3349*2</f>
        <v>-8683.4821678571552</v>
      </c>
      <c r="H3349" s="200">
        <v>42883</v>
      </c>
    </row>
    <row r="3350" spans="1:8">
      <c r="A3350" s="83" t="s">
        <v>759</v>
      </c>
      <c r="B3350" s="194" t="s">
        <v>748</v>
      </c>
      <c r="C3350" s="194" t="s">
        <v>731</v>
      </c>
      <c r="D3350" s="194" t="s">
        <v>754</v>
      </c>
      <c r="E3350" s="194" t="s">
        <v>740</v>
      </c>
      <c r="F3350" s="195">
        <v>-2317.3535757238287</v>
      </c>
      <c r="G3350" s="194">
        <f>'Drop downs XTRA'!$F3350*2</f>
        <v>-4634.7071514476575</v>
      </c>
      <c r="H3350" s="196">
        <v>42948</v>
      </c>
    </row>
    <row r="3351" spans="1:8">
      <c r="A3351" s="82" t="s">
        <v>756</v>
      </c>
      <c r="B3351" s="197" t="s">
        <v>577</v>
      </c>
      <c r="C3351" s="197" t="s">
        <v>731</v>
      </c>
      <c r="D3351" s="197" t="s">
        <v>752</v>
      </c>
      <c r="E3351" s="197" t="s">
        <v>740</v>
      </c>
      <c r="F3351" s="199">
        <v>-9136.2678453446406</v>
      </c>
      <c r="G3351" s="197">
        <f>'Drop downs XTRA'!$F3351*2</f>
        <v>-18272.535690689281</v>
      </c>
      <c r="H3351" s="200">
        <v>42698</v>
      </c>
    </row>
    <row r="3352" spans="1:8">
      <c r="A3352" s="83" t="s">
        <v>757</v>
      </c>
      <c r="B3352" s="194" t="s">
        <v>744</v>
      </c>
      <c r="C3352" s="194" t="s">
        <v>502</v>
      </c>
      <c r="D3352" s="194" t="s">
        <v>755</v>
      </c>
      <c r="E3352" s="194" t="s">
        <v>740</v>
      </c>
      <c r="F3352" s="195">
        <v>-3158.5159998000004</v>
      </c>
      <c r="G3352" s="194">
        <f>'Drop downs XTRA'!$F3352*2</f>
        <v>-6317.0319996000007</v>
      </c>
      <c r="H3352" s="196">
        <v>42967</v>
      </c>
    </row>
    <row r="3353" spans="1:8">
      <c r="A3353" s="82" t="s">
        <v>758</v>
      </c>
      <c r="B3353" s="197" t="s">
        <v>744</v>
      </c>
      <c r="C3353" s="197" t="s">
        <v>743</v>
      </c>
      <c r="D3353" s="197" t="s">
        <v>755</v>
      </c>
      <c r="E3353" s="197" t="s">
        <v>740</v>
      </c>
      <c r="F3353" s="199">
        <v>-4527.2086870993917</v>
      </c>
      <c r="G3353" s="197">
        <f>'Drop downs XTRA'!$F3353*2</f>
        <v>-9054.4173741987834</v>
      </c>
      <c r="H3353" s="200">
        <v>42002</v>
      </c>
    </row>
    <row r="3354" spans="1:8">
      <c r="A3354" s="83" t="s">
        <v>759</v>
      </c>
      <c r="B3354" s="194" t="s">
        <v>744</v>
      </c>
      <c r="C3354" s="194" t="s">
        <v>731</v>
      </c>
      <c r="D3354" s="194" t="s">
        <v>752</v>
      </c>
      <c r="E3354" s="194" t="s">
        <v>740</v>
      </c>
      <c r="F3354" s="195">
        <v>-2915.0666691497186</v>
      </c>
      <c r="G3354" s="194">
        <f>'Drop downs XTRA'!$F3354*2</f>
        <v>-5830.1333382994371</v>
      </c>
      <c r="H3354" s="196">
        <v>42586</v>
      </c>
    </row>
    <row r="3355" spans="1:8">
      <c r="A3355" s="82" t="s">
        <v>756</v>
      </c>
      <c r="B3355" s="197" t="s">
        <v>738</v>
      </c>
      <c r="C3355" s="197" t="s">
        <v>504</v>
      </c>
      <c r="D3355" s="197" t="s">
        <v>494</v>
      </c>
      <c r="E3355" s="197" t="s">
        <v>740</v>
      </c>
      <c r="F3355" s="199">
        <v>-8120.8956473349135</v>
      </c>
      <c r="G3355" s="197">
        <f>'Drop downs XTRA'!$F3355*2</f>
        <v>-16241.791294669827</v>
      </c>
      <c r="H3355" s="200">
        <v>42301</v>
      </c>
    </row>
    <row r="3356" spans="1:8">
      <c r="A3356" s="83" t="s">
        <v>757</v>
      </c>
      <c r="B3356" s="194" t="s">
        <v>738</v>
      </c>
      <c r="C3356" s="194" t="s">
        <v>502</v>
      </c>
      <c r="D3356" s="194" t="s">
        <v>491</v>
      </c>
      <c r="E3356" s="194" t="s">
        <v>740</v>
      </c>
      <c r="F3356" s="195">
        <v>-2219.8360599600001</v>
      </c>
      <c r="G3356" s="194">
        <f>'Drop downs XTRA'!$F3356*2</f>
        <v>-4439.6721199200001</v>
      </c>
      <c r="H3356" s="196">
        <v>42480</v>
      </c>
    </row>
    <row r="3357" spans="1:8">
      <c r="A3357" s="82" t="s">
        <v>758</v>
      </c>
      <c r="B3357" s="197" t="s">
        <v>738</v>
      </c>
      <c r="C3357" s="197" t="s">
        <v>743</v>
      </c>
      <c r="D3357" s="197" t="s">
        <v>754</v>
      </c>
      <c r="E3357" s="197" t="s">
        <v>740</v>
      </c>
      <c r="F3357" s="199">
        <v>-4803.4570924032005</v>
      </c>
      <c r="G3357" s="197">
        <f>'Drop downs XTRA'!$F3357*2</f>
        <v>-9606.914184806401</v>
      </c>
      <c r="H3357" s="200">
        <v>42665</v>
      </c>
    </row>
    <row r="3358" spans="1:8">
      <c r="A3358" s="83" t="s">
        <v>759</v>
      </c>
      <c r="B3358" s="194" t="s">
        <v>738</v>
      </c>
      <c r="C3358" s="194" t="s">
        <v>750</v>
      </c>
      <c r="D3358" s="194" t="s">
        <v>491</v>
      </c>
      <c r="E3358" s="194" t="s">
        <v>740</v>
      </c>
      <c r="F3358" s="195">
        <v>-4436.4335804212851</v>
      </c>
      <c r="G3358" s="194">
        <f>'Drop downs XTRA'!$F3358*2</f>
        <v>-8872.8671608425702</v>
      </c>
      <c r="H3358" s="196">
        <v>42071</v>
      </c>
    </row>
    <row r="3359" spans="1:8">
      <c r="A3359" s="82" t="s">
        <v>760</v>
      </c>
      <c r="B3359" s="197" t="s">
        <v>738</v>
      </c>
      <c r="C3359" s="197" t="s">
        <v>753</v>
      </c>
      <c r="D3359" s="197" t="s">
        <v>753</v>
      </c>
      <c r="E3359" s="197" t="s">
        <v>745</v>
      </c>
      <c r="F3359" s="199">
        <v>-6262.7591980800034</v>
      </c>
      <c r="G3359" s="197">
        <f>'Drop downs XTRA'!$F3359*2</f>
        <v>-12525.518396160007</v>
      </c>
      <c r="H3359" s="200">
        <v>42044</v>
      </c>
    </row>
    <row r="3360" spans="1:8">
      <c r="A3360" s="83" t="s">
        <v>39</v>
      </c>
      <c r="B3360" s="194" t="s">
        <v>738</v>
      </c>
      <c r="C3360" s="194" t="s">
        <v>753</v>
      </c>
      <c r="D3360" s="194" t="s">
        <v>753</v>
      </c>
      <c r="E3360" s="194" t="s">
        <v>745</v>
      </c>
      <c r="F3360" s="195">
        <v>-2419.8298425000003</v>
      </c>
      <c r="G3360" s="194">
        <f>'Drop downs XTRA'!$F3360*2</f>
        <v>-4839.6596850000005</v>
      </c>
      <c r="H3360" s="196">
        <v>42872</v>
      </c>
    </row>
    <row r="3361" spans="1:8">
      <c r="A3361" s="82" t="s">
        <v>761</v>
      </c>
      <c r="B3361" s="197" t="s">
        <v>738</v>
      </c>
      <c r="C3361" s="197" t="s">
        <v>753</v>
      </c>
      <c r="D3361" s="197" t="s">
        <v>753</v>
      </c>
      <c r="E3361" s="197" t="s">
        <v>745</v>
      </c>
      <c r="F3361" s="199">
        <v>-751.06483200000025</v>
      </c>
      <c r="G3361" s="197">
        <f>'Drop downs XTRA'!$F3361*2</f>
        <v>-1502.1296640000005</v>
      </c>
      <c r="H3361" s="200">
        <v>42586</v>
      </c>
    </row>
    <row r="3362" spans="1:8">
      <c r="A3362" s="83" t="s">
        <v>309</v>
      </c>
      <c r="B3362" s="194" t="s">
        <v>738</v>
      </c>
      <c r="C3362" s="194" t="s">
        <v>753</v>
      </c>
      <c r="D3362" s="194" t="s">
        <v>753</v>
      </c>
      <c r="E3362" s="194" t="s">
        <v>745</v>
      </c>
      <c r="F3362" s="195">
        <v>-1318.3321528107354</v>
      </c>
      <c r="G3362" s="194">
        <f>'Drop downs XTRA'!$F3362*2</f>
        <v>-2636.6643056214707</v>
      </c>
      <c r="H3362" s="196">
        <v>42339</v>
      </c>
    </row>
    <row r="3363" spans="1:8">
      <c r="A3363" s="82" t="s">
        <v>601</v>
      </c>
      <c r="B3363" s="197" t="s">
        <v>738</v>
      </c>
      <c r="C3363" s="197" t="s">
        <v>753</v>
      </c>
      <c r="D3363" s="197" t="s">
        <v>753</v>
      </c>
      <c r="E3363" s="197" t="s">
        <v>745</v>
      </c>
      <c r="F3363" s="199">
        <v>-710.47368000000006</v>
      </c>
      <c r="G3363" s="197">
        <f>'Drop downs XTRA'!$F3363*2</f>
        <v>-1420.9473600000001</v>
      </c>
      <c r="H3363" s="200">
        <v>42595</v>
      </c>
    </row>
    <row r="3364" spans="1:8">
      <c r="A3364" s="83" t="s">
        <v>762</v>
      </c>
      <c r="B3364" s="194" t="s">
        <v>738</v>
      </c>
      <c r="C3364" s="194" t="s">
        <v>753</v>
      </c>
      <c r="D3364" s="194" t="s">
        <v>753</v>
      </c>
      <c r="E3364" s="194" t="s">
        <v>745</v>
      </c>
      <c r="F3364" s="195">
        <v>-1447.8912</v>
      </c>
      <c r="G3364" s="194">
        <f>'Drop downs XTRA'!$F3364*2</f>
        <v>-2895.7824000000001</v>
      </c>
      <c r="H3364" s="196">
        <v>42549</v>
      </c>
    </row>
    <row r="3365" spans="1:8">
      <c r="A3365" s="82" t="s">
        <v>763</v>
      </c>
      <c r="B3365" s="197" t="s">
        <v>738</v>
      </c>
      <c r="C3365" s="197" t="s">
        <v>753</v>
      </c>
      <c r="D3365" s="197" t="s">
        <v>753</v>
      </c>
      <c r="E3365" s="197" t="s">
        <v>745</v>
      </c>
      <c r="F3365" s="199">
        <v>-1102.038082992</v>
      </c>
      <c r="G3365" s="197">
        <f>'Drop downs XTRA'!$F3365*2</f>
        <v>-2204.076165984</v>
      </c>
      <c r="H3365" s="200">
        <v>42227</v>
      </c>
    </row>
    <row r="3366" spans="1:8">
      <c r="A3366" s="83" t="s">
        <v>764</v>
      </c>
      <c r="B3366" s="194" t="s">
        <v>738</v>
      </c>
      <c r="C3366" s="194" t="s">
        <v>753</v>
      </c>
      <c r="D3366" s="194" t="s">
        <v>753</v>
      </c>
      <c r="E3366" s="194" t="s">
        <v>745</v>
      </c>
      <c r="F3366" s="195">
        <v>-1080.0718508123068</v>
      </c>
      <c r="G3366" s="194">
        <f>'Drop downs XTRA'!$F3366*2</f>
        <v>-2160.1437016246136</v>
      </c>
      <c r="H3366" s="196">
        <v>42669</v>
      </c>
    </row>
    <row r="3367" spans="1:8">
      <c r="A3367" s="82" t="s">
        <v>533</v>
      </c>
      <c r="B3367" s="197" t="s">
        <v>738</v>
      </c>
      <c r="C3367" s="197" t="s">
        <v>753</v>
      </c>
      <c r="D3367" s="197" t="s">
        <v>753</v>
      </c>
      <c r="E3367" s="197" t="s">
        <v>745</v>
      </c>
      <c r="F3367" s="199">
        <v>-1786.2474239999999</v>
      </c>
      <c r="G3367" s="197">
        <f>'Drop downs XTRA'!$F3367*2</f>
        <v>-3572.4948479999998</v>
      </c>
      <c r="H3367" s="200">
        <v>42745</v>
      </c>
    </row>
    <row r="3368" spans="1:8">
      <c r="A3368" s="83" t="s">
        <v>760</v>
      </c>
      <c r="B3368" s="194" t="s">
        <v>730</v>
      </c>
      <c r="C3368" s="194" t="s">
        <v>753</v>
      </c>
      <c r="D3368" s="194" t="s">
        <v>753</v>
      </c>
      <c r="E3368" s="194" t="s">
        <v>745</v>
      </c>
      <c r="F3368" s="195">
        <v>-5233.7856186000026</v>
      </c>
      <c r="G3368" s="194">
        <f>'Drop downs XTRA'!$F3368*2</f>
        <v>-10467.571237200005</v>
      </c>
      <c r="H3368" s="196">
        <v>42089</v>
      </c>
    </row>
    <row r="3369" spans="1:8">
      <c r="A3369" s="82" t="s">
        <v>39</v>
      </c>
      <c r="B3369" s="197" t="s">
        <v>730</v>
      </c>
      <c r="C3369" s="197" t="s">
        <v>753</v>
      </c>
      <c r="D3369" s="197" t="s">
        <v>753</v>
      </c>
      <c r="E3369" s="197" t="s">
        <v>745</v>
      </c>
      <c r="F3369" s="199">
        <v>-2867.9464800000001</v>
      </c>
      <c r="G3369" s="197">
        <f>'Drop downs XTRA'!$F3369*2</f>
        <v>-5735.8929600000001</v>
      </c>
      <c r="H3369" s="200">
        <v>42158</v>
      </c>
    </row>
    <row r="3370" spans="1:8">
      <c r="A3370" s="83" t="s">
        <v>761</v>
      </c>
      <c r="B3370" s="194" t="s">
        <v>730</v>
      </c>
      <c r="C3370" s="194" t="s">
        <v>753</v>
      </c>
      <c r="D3370" s="194" t="s">
        <v>753</v>
      </c>
      <c r="E3370" s="194" t="s">
        <v>745</v>
      </c>
      <c r="F3370" s="195">
        <v>-565.52774399999998</v>
      </c>
      <c r="G3370" s="194">
        <f>'Drop downs XTRA'!$F3370*2</f>
        <v>-1131.055488</v>
      </c>
      <c r="H3370" s="196">
        <v>42202</v>
      </c>
    </row>
    <row r="3371" spans="1:8">
      <c r="A3371" s="82" t="s">
        <v>309</v>
      </c>
      <c r="B3371" s="197" t="s">
        <v>730</v>
      </c>
      <c r="C3371" s="197" t="s">
        <v>753</v>
      </c>
      <c r="D3371" s="197" t="s">
        <v>753</v>
      </c>
      <c r="E3371" s="197" t="s">
        <v>745</v>
      </c>
      <c r="F3371" s="199">
        <v>-1614.9198137355349</v>
      </c>
      <c r="G3371" s="197">
        <f>'Drop downs XTRA'!$F3371*2</f>
        <v>-3229.8396274710699</v>
      </c>
      <c r="H3371" s="200">
        <v>42322</v>
      </c>
    </row>
    <row r="3372" spans="1:8">
      <c r="A3372" s="83" t="s">
        <v>601</v>
      </c>
      <c r="B3372" s="194" t="s">
        <v>730</v>
      </c>
      <c r="C3372" s="194" t="s">
        <v>753</v>
      </c>
      <c r="D3372" s="194" t="s">
        <v>753</v>
      </c>
      <c r="E3372" s="194" t="s">
        <v>745</v>
      </c>
      <c r="F3372" s="195">
        <v>-848.80240200000037</v>
      </c>
      <c r="G3372" s="194">
        <f>'Drop downs XTRA'!$F3372*2</f>
        <v>-1697.6048040000007</v>
      </c>
      <c r="H3372" s="196">
        <v>42377</v>
      </c>
    </row>
    <row r="3373" spans="1:8">
      <c r="A3373" s="82" t="s">
        <v>762</v>
      </c>
      <c r="B3373" s="197" t="s">
        <v>730</v>
      </c>
      <c r="C3373" s="197" t="s">
        <v>753</v>
      </c>
      <c r="D3373" s="197" t="s">
        <v>753</v>
      </c>
      <c r="E3373" s="197" t="s">
        <v>745</v>
      </c>
      <c r="F3373" s="199">
        <v>-1091.1129600000002</v>
      </c>
      <c r="G3373" s="197">
        <f>'Drop downs XTRA'!$F3373*2</f>
        <v>-2182.2259200000003</v>
      </c>
      <c r="H3373" s="200">
        <v>42490</v>
      </c>
    </row>
    <row r="3374" spans="1:8">
      <c r="A3374" s="83" t="s">
        <v>763</v>
      </c>
      <c r="B3374" s="194" t="s">
        <v>730</v>
      </c>
      <c r="C3374" s="194" t="s">
        <v>753</v>
      </c>
      <c r="D3374" s="194" t="s">
        <v>753</v>
      </c>
      <c r="E3374" s="194" t="s">
        <v>745</v>
      </c>
      <c r="F3374" s="195">
        <v>-1247.33323008</v>
      </c>
      <c r="G3374" s="194">
        <f>'Drop downs XTRA'!$F3374*2</f>
        <v>-2494.66646016</v>
      </c>
      <c r="H3374" s="196">
        <v>42176</v>
      </c>
    </row>
    <row r="3375" spans="1:8">
      <c r="A3375" s="82" t="s">
        <v>764</v>
      </c>
      <c r="B3375" s="197" t="s">
        <v>730</v>
      </c>
      <c r="C3375" s="197" t="s">
        <v>753</v>
      </c>
      <c r="D3375" s="197" t="s">
        <v>753</v>
      </c>
      <c r="E3375" s="197" t="s">
        <v>745</v>
      </c>
      <c r="F3375" s="199">
        <v>-2044.5713948254236</v>
      </c>
      <c r="G3375" s="197">
        <f>'Drop downs XTRA'!$F3375*2</f>
        <v>-4089.1427896508471</v>
      </c>
      <c r="H3375" s="200">
        <v>42723</v>
      </c>
    </row>
    <row r="3376" spans="1:8">
      <c r="A3376" s="83" t="s">
        <v>533</v>
      </c>
      <c r="B3376" s="194" t="s">
        <v>730</v>
      </c>
      <c r="C3376" s="194" t="s">
        <v>753</v>
      </c>
      <c r="D3376" s="194" t="s">
        <v>753</v>
      </c>
      <c r="E3376" s="194" t="s">
        <v>745</v>
      </c>
      <c r="F3376" s="195">
        <v>-2224.3772879999997</v>
      </c>
      <c r="G3376" s="194">
        <f>'Drop downs XTRA'!$F3376*2</f>
        <v>-4448.7545759999994</v>
      </c>
      <c r="H3376" s="196">
        <v>42299</v>
      </c>
    </row>
    <row r="3377" spans="1:8">
      <c r="A3377" s="82" t="s">
        <v>760</v>
      </c>
      <c r="B3377" s="197" t="s">
        <v>738</v>
      </c>
      <c r="C3377" s="197" t="s">
        <v>753</v>
      </c>
      <c r="D3377" s="197" t="s">
        <v>753</v>
      </c>
      <c r="E3377" s="197" t="s">
        <v>745</v>
      </c>
      <c r="F3377" s="199">
        <v>-8141.7769684020022</v>
      </c>
      <c r="G3377" s="197">
        <f>'Drop downs XTRA'!$F3377*2</f>
        <v>-16283.553936804004</v>
      </c>
      <c r="H3377" s="200">
        <v>42169</v>
      </c>
    </row>
    <row r="3378" spans="1:8">
      <c r="A3378" s="83" t="s">
        <v>39</v>
      </c>
      <c r="B3378" s="194" t="s">
        <v>738</v>
      </c>
      <c r="C3378" s="194" t="s">
        <v>753</v>
      </c>
      <c r="D3378" s="194" t="s">
        <v>753</v>
      </c>
      <c r="E3378" s="194" t="s">
        <v>745</v>
      </c>
      <c r="F3378" s="195">
        <v>-3111.2097975000011</v>
      </c>
      <c r="G3378" s="194">
        <f>'Drop downs XTRA'!$F3378*2</f>
        <v>-6222.4195950000021</v>
      </c>
      <c r="H3378" s="196">
        <v>42747</v>
      </c>
    </row>
    <row r="3379" spans="1:8">
      <c r="A3379" s="82" t="s">
        <v>761</v>
      </c>
      <c r="B3379" s="197" t="s">
        <v>738</v>
      </c>
      <c r="C3379" s="197" t="s">
        <v>753</v>
      </c>
      <c r="D3379" s="197" t="s">
        <v>753</v>
      </c>
      <c r="E3379" s="197" t="s">
        <v>745</v>
      </c>
      <c r="F3379" s="199">
        <v>-1468.1088</v>
      </c>
      <c r="G3379" s="197">
        <f>'Drop downs XTRA'!$F3379*2</f>
        <v>-2936.2175999999999</v>
      </c>
      <c r="H3379" s="200">
        <v>42136</v>
      </c>
    </row>
    <row r="3380" spans="1:8">
      <c r="A3380" s="83" t="s">
        <v>309</v>
      </c>
      <c r="B3380" s="194" t="s">
        <v>738</v>
      </c>
      <c r="C3380" s="194" t="s">
        <v>753</v>
      </c>
      <c r="D3380" s="194" t="s">
        <v>753</v>
      </c>
      <c r="E3380" s="194" t="s">
        <v>745</v>
      </c>
      <c r="F3380" s="195">
        <v>-1659.8855192774397</v>
      </c>
      <c r="G3380" s="194">
        <f>'Drop downs XTRA'!$F3380*2</f>
        <v>-3319.7710385548794</v>
      </c>
      <c r="H3380" s="196">
        <v>42111</v>
      </c>
    </row>
    <row r="3381" spans="1:8">
      <c r="A3381" s="82" t="s">
        <v>601</v>
      </c>
      <c r="B3381" s="197" t="s">
        <v>616</v>
      </c>
      <c r="C3381" s="197" t="s">
        <v>753</v>
      </c>
      <c r="D3381" s="197" t="s">
        <v>753</v>
      </c>
      <c r="E3381" s="197" t="s">
        <v>745</v>
      </c>
      <c r="F3381" s="199">
        <v>-840.36203999999998</v>
      </c>
      <c r="G3381" s="197">
        <f>'Drop downs XTRA'!$F3381*2</f>
        <v>-1680.72408</v>
      </c>
      <c r="H3381" s="200">
        <v>42169</v>
      </c>
    </row>
    <row r="3382" spans="1:8">
      <c r="A3382" s="83" t="s">
        <v>762</v>
      </c>
      <c r="B3382" s="194" t="s">
        <v>738</v>
      </c>
      <c r="C3382" s="194" t="s">
        <v>753</v>
      </c>
      <c r="D3382" s="194" t="s">
        <v>753</v>
      </c>
      <c r="E3382" s="194" t="s">
        <v>745</v>
      </c>
      <c r="F3382" s="195">
        <v>-951.4874880000001</v>
      </c>
      <c r="G3382" s="194">
        <f>'Drop downs XTRA'!$F3382*2</f>
        <v>-1902.9749760000002</v>
      </c>
      <c r="H3382" s="196">
        <v>42993</v>
      </c>
    </row>
    <row r="3383" spans="1:8">
      <c r="A3383" s="82" t="s">
        <v>763</v>
      </c>
      <c r="B3383" s="197" t="s">
        <v>738</v>
      </c>
      <c r="C3383" s="197" t="s">
        <v>753</v>
      </c>
      <c r="D3383" s="197" t="s">
        <v>753</v>
      </c>
      <c r="E3383" s="197" t="s">
        <v>745</v>
      </c>
      <c r="F3383" s="199">
        <v>-1233.4398073829998</v>
      </c>
      <c r="G3383" s="197">
        <f>'Drop downs XTRA'!$F3383*2</f>
        <v>-2466.8796147659996</v>
      </c>
      <c r="H3383" s="200">
        <v>42412</v>
      </c>
    </row>
    <row r="3384" spans="1:8">
      <c r="A3384" s="83" t="s">
        <v>764</v>
      </c>
      <c r="B3384" s="194" t="s">
        <v>738</v>
      </c>
      <c r="C3384" s="194" t="s">
        <v>753</v>
      </c>
      <c r="D3384" s="194" t="s">
        <v>753</v>
      </c>
      <c r="E3384" s="194" t="s">
        <v>745</v>
      </c>
      <c r="F3384" s="195">
        <v>-1511.1479604062265</v>
      </c>
      <c r="G3384" s="194">
        <f>'Drop downs XTRA'!$F3384*2</f>
        <v>-3022.295920812453</v>
      </c>
      <c r="H3384" s="196">
        <v>42673</v>
      </c>
    </row>
    <row r="3385" spans="1:8">
      <c r="A3385" s="82" t="s">
        <v>533</v>
      </c>
      <c r="B3385" s="197" t="s">
        <v>738</v>
      </c>
      <c r="C3385" s="197" t="s">
        <v>753</v>
      </c>
      <c r="D3385" s="197" t="s">
        <v>753</v>
      </c>
      <c r="E3385" s="197" t="s">
        <v>745</v>
      </c>
      <c r="F3385" s="199">
        <v>-944.11612799999989</v>
      </c>
      <c r="G3385" s="197">
        <f>'Drop downs XTRA'!$F3385*2</f>
        <v>-1888.2322559999998</v>
      </c>
      <c r="H3385" s="200">
        <v>42707</v>
      </c>
    </row>
    <row r="3386" spans="1:8">
      <c r="A3386" s="83" t="s">
        <v>760</v>
      </c>
      <c r="B3386" s="194" t="s">
        <v>748</v>
      </c>
      <c r="C3386" s="194" t="s">
        <v>753</v>
      </c>
      <c r="D3386" s="194" t="s">
        <v>753</v>
      </c>
      <c r="E3386" s="194" t="s">
        <v>745</v>
      </c>
      <c r="F3386" s="195">
        <v>-6569.5453651080024</v>
      </c>
      <c r="G3386" s="194">
        <f>'Drop downs XTRA'!$F3386*2</f>
        <v>-13139.090730216005</v>
      </c>
      <c r="H3386" s="196">
        <v>42475</v>
      </c>
    </row>
    <row r="3387" spans="1:8">
      <c r="A3387" s="82" t="s">
        <v>39</v>
      </c>
      <c r="B3387" s="197" t="s">
        <v>748</v>
      </c>
      <c r="C3387" s="197" t="s">
        <v>753</v>
      </c>
      <c r="D3387" s="197" t="s">
        <v>753</v>
      </c>
      <c r="E3387" s="197" t="s">
        <v>745</v>
      </c>
      <c r="F3387" s="199">
        <v>-3226.4397900000008</v>
      </c>
      <c r="G3387" s="197">
        <f>'Drop downs XTRA'!$F3387*2</f>
        <v>-6452.8795800000016</v>
      </c>
      <c r="H3387" s="200">
        <v>42832</v>
      </c>
    </row>
    <row r="3388" spans="1:8">
      <c r="A3388" s="83" t="s">
        <v>761</v>
      </c>
      <c r="B3388" s="194" t="s">
        <v>748</v>
      </c>
      <c r="C3388" s="194" t="s">
        <v>753</v>
      </c>
      <c r="D3388" s="194" t="s">
        <v>753</v>
      </c>
      <c r="E3388" s="194" t="s">
        <v>745</v>
      </c>
      <c r="F3388" s="195">
        <v>-1124.4795839999999</v>
      </c>
      <c r="G3388" s="194">
        <f>'Drop downs XTRA'!$F3388*2</f>
        <v>-2248.9591679999999</v>
      </c>
      <c r="H3388" s="196">
        <v>42278</v>
      </c>
    </row>
    <row r="3389" spans="1:8">
      <c r="A3389" s="82" t="s">
        <v>309</v>
      </c>
      <c r="B3389" s="197" t="s">
        <v>748</v>
      </c>
      <c r="C3389" s="197" t="s">
        <v>753</v>
      </c>
      <c r="D3389" s="197" t="s">
        <v>753</v>
      </c>
      <c r="E3389" s="197" t="s">
        <v>745</v>
      </c>
      <c r="F3389" s="199">
        <v>-1132.7302756223999</v>
      </c>
      <c r="G3389" s="197">
        <f>'Drop downs XTRA'!$F3389*2</f>
        <v>-2265.4605512447997</v>
      </c>
      <c r="H3389" s="200">
        <v>42971</v>
      </c>
    </row>
    <row r="3390" spans="1:8">
      <c r="A3390" s="83" t="s">
        <v>601</v>
      </c>
      <c r="B3390" s="194" t="s">
        <v>748</v>
      </c>
      <c r="C3390" s="194" t="s">
        <v>753</v>
      </c>
      <c r="D3390" s="194" t="s">
        <v>753</v>
      </c>
      <c r="E3390" s="194" t="s">
        <v>745</v>
      </c>
      <c r="F3390" s="195">
        <v>-672.06127275000006</v>
      </c>
      <c r="G3390" s="194">
        <f>'Drop downs XTRA'!$F3390*2</f>
        <v>-1344.1225455000001</v>
      </c>
      <c r="H3390" s="196">
        <v>42356</v>
      </c>
    </row>
    <row r="3391" spans="1:8">
      <c r="A3391" s="82" t="s">
        <v>762</v>
      </c>
      <c r="B3391" s="197" t="s">
        <v>748</v>
      </c>
      <c r="C3391" s="197" t="s">
        <v>753</v>
      </c>
      <c r="D3391" s="197" t="s">
        <v>753</v>
      </c>
      <c r="E3391" s="197" t="s">
        <v>745</v>
      </c>
      <c r="F3391" s="199">
        <v>-737.88825600000007</v>
      </c>
      <c r="G3391" s="197">
        <f>'Drop downs XTRA'!$F3391*2</f>
        <v>-1475.7765120000001</v>
      </c>
      <c r="H3391" s="200">
        <v>42173</v>
      </c>
    </row>
    <row r="3392" spans="1:8">
      <c r="A3392" s="83" t="s">
        <v>763</v>
      </c>
      <c r="B3392" s="194" t="s">
        <v>748</v>
      </c>
      <c r="C3392" s="194" t="s">
        <v>753</v>
      </c>
      <c r="D3392" s="194" t="s">
        <v>753</v>
      </c>
      <c r="E3392" s="194" t="s">
        <v>745</v>
      </c>
      <c r="F3392" s="195">
        <v>-1853.1807989760002</v>
      </c>
      <c r="G3392" s="194">
        <f>'Drop downs XTRA'!$F3392*2</f>
        <v>-3706.3615979520005</v>
      </c>
      <c r="H3392" s="196">
        <v>42474</v>
      </c>
    </row>
    <row r="3393" spans="1:8">
      <c r="A3393" s="82" t="s">
        <v>764</v>
      </c>
      <c r="B3393" s="197" t="s">
        <v>748</v>
      </c>
      <c r="C3393" s="197" t="s">
        <v>753</v>
      </c>
      <c r="D3393" s="197" t="s">
        <v>753</v>
      </c>
      <c r="E3393" s="197" t="s">
        <v>745</v>
      </c>
      <c r="F3393" s="199">
        <v>-931.75322429139169</v>
      </c>
      <c r="G3393" s="197">
        <f>'Drop downs XTRA'!$F3393*2</f>
        <v>-1863.5064485827834</v>
      </c>
      <c r="H3393" s="200">
        <v>42897</v>
      </c>
    </row>
    <row r="3394" spans="1:8">
      <c r="A3394" s="83" t="s">
        <v>533</v>
      </c>
      <c r="B3394" s="194" t="s">
        <v>748</v>
      </c>
      <c r="C3394" s="194" t="s">
        <v>753</v>
      </c>
      <c r="D3394" s="194" t="s">
        <v>753</v>
      </c>
      <c r="E3394" s="194" t="s">
        <v>745</v>
      </c>
      <c r="F3394" s="195">
        <v>-1608.6356999999998</v>
      </c>
      <c r="G3394" s="194">
        <f>'Drop downs XTRA'!$F3394*2</f>
        <v>-3217.2713999999996</v>
      </c>
      <c r="H3394" s="196">
        <v>42623</v>
      </c>
    </row>
    <row r="3395" spans="1:8">
      <c r="A3395" s="82" t="s">
        <v>760</v>
      </c>
      <c r="B3395" s="197" t="s">
        <v>744</v>
      </c>
      <c r="C3395" s="197" t="s">
        <v>753</v>
      </c>
      <c r="D3395" s="197" t="s">
        <v>753</v>
      </c>
      <c r="E3395" s="197" t="s">
        <v>745</v>
      </c>
      <c r="F3395" s="199">
        <v>-5932.8698405130017</v>
      </c>
      <c r="G3395" s="197">
        <f>'Drop downs XTRA'!$F3395*2</f>
        <v>-11865.739681026003</v>
      </c>
      <c r="H3395" s="200">
        <v>42166</v>
      </c>
    </row>
    <row r="3396" spans="1:8">
      <c r="A3396" s="83" t="s">
        <v>39</v>
      </c>
      <c r="B3396" s="194" t="s">
        <v>744</v>
      </c>
      <c r="C3396" s="194" t="s">
        <v>753</v>
      </c>
      <c r="D3396" s="194" t="s">
        <v>753</v>
      </c>
      <c r="E3396" s="194" t="s">
        <v>745</v>
      </c>
      <c r="F3396" s="195">
        <v>-1843.6798800000006</v>
      </c>
      <c r="G3396" s="194">
        <f>'Drop downs XTRA'!$F3396*2</f>
        <v>-3687.3597600000012</v>
      </c>
      <c r="H3396" s="196">
        <v>42007</v>
      </c>
    </row>
    <row r="3397" spans="1:8">
      <c r="A3397" s="82" t="s">
        <v>761</v>
      </c>
      <c r="B3397" s="197" t="s">
        <v>744</v>
      </c>
      <c r="C3397" s="197" t="s">
        <v>753</v>
      </c>
      <c r="D3397" s="197" t="s">
        <v>753</v>
      </c>
      <c r="E3397" s="197" t="s">
        <v>745</v>
      </c>
      <c r="F3397" s="199">
        <v>-947.38895999999988</v>
      </c>
      <c r="G3397" s="197">
        <f>'Drop downs XTRA'!$F3397*2</f>
        <v>-1894.7779199999998</v>
      </c>
      <c r="H3397" s="200">
        <v>42007</v>
      </c>
    </row>
    <row r="3398" spans="1:8">
      <c r="A3398" s="83" t="s">
        <v>309</v>
      </c>
      <c r="B3398" s="194" t="s">
        <v>744</v>
      </c>
      <c r="C3398" s="194" t="s">
        <v>753</v>
      </c>
      <c r="D3398" s="194" t="s">
        <v>753</v>
      </c>
      <c r="E3398" s="194" t="s">
        <v>745</v>
      </c>
      <c r="F3398" s="195">
        <v>-1405.7473164134399</v>
      </c>
      <c r="G3398" s="194">
        <f>'Drop downs XTRA'!$F3398*2</f>
        <v>-2811.4946328268798</v>
      </c>
      <c r="H3398" s="196">
        <v>42517</v>
      </c>
    </row>
    <row r="3399" spans="1:8">
      <c r="A3399" s="82" t="s">
        <v>601</v>
      </c>
      <c r="B3399" s="197" t="s">
        <v>744</v>
      </c>
      <c r="C3399" s="197" t="s">
        <v>753</v>
      </c>
      <c r="D3399" s="197" t="s">
        <v>753</v>
      </c>
      <c r="E3399" s="197" t="s">
        <v>745</v>
      </c>
      <c r="F3399" s="199">
        <v>-957.06801450000012</v>
      </c>
      <c r="G3399" s="197">
        <f>'Drop downs XTRA'!$F3399*2</f>
        <v>-1914.1360290000002</v>
      </c>
      <c r="H3399" s="200">
        <v>42770</v>
      </c>
    </row>
    <row r="3400" spans="1:8">
      <c r="A3400" s="83" t="s">
        <v>762</v>
      </c>
      <c r="B3400" s="194" t="s">
        <v>744</v>
      </c>
      <c r="C3400" s="194" t="s">
        <v>753</v>
      </c>
      <c r="D3400" s="194" t="s">
        <v>753</v>
      </c>
      <c r="E3400" s="194" t="s">
        <v>745</v>
      </c>
      <c r="F3400" s="195">
        <v>-1186.5853439999998</v>
      </c>
      <c r="G3400" s="194">
        <f>'Drop downs XTRA'!$F3400*2</f>
        <v>-2373.1706879999997</v>
      </c>
      <c r="H3400" s="196">
        <v>42410</v>
      </c>
    </row>
    <row r="3401" spans="1:8">
      <c r="A3401" s="82" t="s">
        <v>763</v>
      </c>
      <c r="B3401" s="197" t="s">
        <v>744</v>
      </c>
      <c r="C3401" s="197" t="s">
        <v>753</v>
      </c>
      <c r="D3401" s="197" t="s">
        <v>753</v>
      </c>
      <c r="E3401" s="197" t="s">
        <v>745</v>
      </c>
      <c r="F3401" s="199">
        <v>-959.66952681599992</v>
      </c>
      <c r="G3401" s="197">
        <f>'Drop downs XTRA'!$F3401*2</f>
        <v>-1919.3390536319998</v>
      </c>
      <c r="H3401" s="200">
        <v>42689</v>
      </c>
    </row>
    <row r="3402" spans="1:8">
      <c r="A3402" s="83" t="s">
        <v>764</v>
      </c>
      <c r="B3402" s="194" t="s">
        <v>744</v>
      </c>
      <c r="C3402" s="194" t="s">
        <v>753</v>
      </c>
      <c r="D3402" s="194" t="s">
        <v>753</v>
      </c>
      <c r="E3402" s="194" t="s">
        <v>745</v>
      </c>
      <c r="F3402" s="195">
        <v>-917.80973413914364</v>
      </c>
      <c r="G3402" s="194">
        <f>'Drop downs XTRA'!$F3402*2</f>
        <v>-1835.6194682782873</v>
      </c>
      <c r="H3402" s="196">
        <v>42320</v>
      </c>
    </row>
    <row r="3403" spans="1:8">
      <c r="A3403" s="201" t="s">
        <v>533</v>
      </c>
      <c r="B3403" s="202" t="s">
        <v>744</v>
      </c>
      <c r="C3403" s="202" t="s">
        <v>753</v>
      </c>
      <c r="D3403" s="202" t="s">
        <v>753</v>
      </c>
      <c r="E3403" s="202" t="s">
        <v>745</v>
      </c>
      <c r="F3403" s="203">
        <v>-1052.0696339999997</v>
      </c>
      <c r="G3403" s="202">
        <f>'Drop downs XTRA'!$F3403*2</f>
        <v>-2104.1392679999994</v>
      </c>
      <c r="H3403" s="204">
        <v>42719</v>
      </c>
    </row>
  </sheetData>
  <autoFilter ref="Q3:T1155" xr:uid="{00000000-0009-0000-0000-00000B000000}"/>
  <conditionalFormatting sqref="Q4:S1155">
    <cfRule type="containsText" dxfId="5" priority="2" operator="containsText" text="Check">
      <formula>NOT(ISERROR(SEARCH("Check",Q4)))</formula>
    </cfRule>
  </conditionalFormatting>
  <conditionalFormatting sqref="T4:T1155">
    <cfRule type="containsText" dxfId="4" priority="1" operator="containsText" text="Check">
      <formula>NOT(ISERROR(SEARCH("Check",T4)))</formula>
    </cfRule>
  </conditionalFormatting>
  <dataValidations count="6">
    <dataValidation type="list" allowBlank="1" showInputMessage="1" showErrorMessage="1" sqref="B4:B3403" xr:uid="{11B6C4C5-42EE-46B5-9A57-21B4A6628D8D}">
      <formula1>$M$4:$M$7</formula1>
    </dataValidation>
    <dataValidation type="date" operator="greaterThan" allowBlank="1" showInputMessage="1" showErrorMessage="1" sqref="H4:H3403" xr:uid="{9E1C8567-2429-444F-B339-F6E5BC3D95FD}">
      <formula1>39814</formula1>
    </dataValidation>
    <dataValidation type="decimal" operator="greaterThan" allowBlank="1" showInputMessage="1" showErrorMessage="1" sqref="F4:G3403" xr:uid="{C947FC64-040E-4509-9E10-7AAC55C509DF}">
      <formula1>-8789988232</formula1>
    </dataValidation>
    <dataValidation type="list" allowBlank="1" showInputMessage="1" showErrorMessage="1" sqref="E4:E3403" xr:uid="{A6FC0B69-FA38-48CA-861D-172CB09F0A68}">
      <formula1>$O$4:$O$6</formula1>
    </dataValidation>
    <dataValidation type="list" allowBlank="1" showInputMessage="1" showErrorMessage="1" sqref="D4:D3403" xr:uid="{93A71289-DD00-479B-88DE-F9D5F8AF4571}">
      <formula1>$N$4:$N$14</formula1>
    </dataValidation>
    <dataValidation type="list" allowBlank="1" showInputMessage="1" showErrorMessage="1" sqref="C4:C3403" xr:uid="{6F87D2F0-669E-48D3-85E1-23817BCFCE3A}">
      <formula1>$L$4:$L$12</formula1>
    </dataValidation>
  </dataValidations>
  <hyperlinks>
    <hyperlink ref="C1" location="Introduction!A1" display="Click here to go to introduction" xr:uid="{E50AACAE-BBE1-4AB9-86DA-194236362D3A}"/>
  </hyperlinks>
  <pageMargins left="0.70866141732283472" right="0.70866141732283472" top="0.74803149606299213" bottom="0.74803149606299213" header="0.31496062992125984" footer="0.31496062992125984"/>
  <pageSetup scale="80" fitToHeight="0"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CFA2B4-34F7-44E0-83EB-1A86E047A17A}">
  <sheetPr codeName="Sheet21">
    <tabColor theme="6" tint="0.39997558519241921"/>
    <pageSetUpPr fitToPage="1"/>
  </sheetPr>
  <dimension ref="A1:R35"/>
  <sheetViews>
    <sheetView workbookViewId="0">
      <pane xSplit="1" ySplit="2" topLeftCell="C3" activePane="bottomRight" state="frozen"/>
      <selection pane="topRight"/>
      <selection pane="bottomLeft"/>
      <selection pane="bottomRight" activeCell="P1" sqref="P1:Q1048576"/>
    </sheetView>
  </sheetViews>
  <sheetFormatPr defaultColWidth="8.88671875" defaultRowHeight="15" customHeight="1"/>
  <cols>
    <col min="1" max="1" width="2.88671875" customWidth="1"/>
    <col min="2" max="2" width="11.44140625" customWidth="1"/>
    <col min="3" max="3" width="7.33203125" bestFit="1" customWidth="1"/>
    <col min="4" max="4" width="6.5546875" bestFit="1" customWidth="1"/>
    <col min="5" max="5" width="6.33203125" bestFit="1" customWidth="1"/>
    <col min="6" max="6" width="7.88671875" bestFit="1" customWidth="1"/>
    <col min="7" max="7" width="8.88671875" customWidth="1"/>
    <col min="8" max="8" width="4.5546875" customWidth="1"/>
    <col min="9" max="9" width="7.6640625" customWidth="1"/>
    <col min="10" max="13" width="15.6640625" customWidth="1"/>
    <col min="14" max="14" width="18" customWidth="1"/>
    <col min="15" max="15" width="15.109375" customWidth="1"/>
  </cols>
  <sheetData>
    <row r="1" spans="1:18" ht="14.4">
      <c r="A1" s="11" t="s">
        <v>1300</v>
      </c>
      <c r="F1" s="18" t="s">
        <v>21</v>
      </c>
      <c r="J1" s="8"/>
      <c r="K1">
        <v>2</v>
      </c>
    </row>
    <row r="2" spans="1:18" ht="28.8">
      <c r="A2" s="38" t="s">
        <v>32</v>
      </c>
      <c r="J2" s="251" t="s">
        <v>1302</v>
      </c>
      <c r="K2" s="251" t="s">
        <v>1302</v>
      </c>
      <c r="L2" s="251" t="s">
        <v>1302</v>
      </c>
      <c r="M2" s="251" t="s">
        <v>1302</v>
      </c>
      <c r="N2" s="349" t="s">
        <v>1303</v>
      </c>
      <c r="O2" s="349" t="s">
        <v>1304</v>
      </c>
    </row>
    <row r="3" spans="1:18" ht="8.25" customHeight="1"/>
    <row r="4" spans="1:18" ht="57.6">
      <c r="A4" s="350" t="s">
        <v>1</v>
      </c>
      <c r="B4" s="350" t="s">
        <v>1305</v>
      </c>
      <c r="C4" s="350" t="s">
        <v>835</v>
      </c>
      <c r="D4" s="350" t="s">
        <v>715</v>
      </c>
      <c r="E4" s="350" t="s">
        <v>1306</v>
      </c>
      <c r="F4" s="350" t="s">
        <v>627</v>
      </c>
      <c r="G4" s="350" t="s">
        <v>1307</v>
      </c>
      <c r="H4" s="350" t="s">
        <v>1308</v>
      </c>
      <c r="I4" s="351" t="s">
        <v>1309</v>
      </c>
      <c r="J4" s="350" t="s">
        <v>1353</v>
      </c>
      <c r="K4" s="350" t="s">
        <v>1355</v>
      </c>
      <c r="L4" s="350" t="s">
        <v>1310</v>
      </c>
      <c r="M4" s="350" t="s">
        <v>1479</v>
      </c>
      <c r="N4" s="350" t="s">
        <v>1311</v>
      </c>
      <c r="O4" s="350" t="s">
        <v>1312</v>
      </c>
      <c r="P4" s="6"/>
      <c r="Q4" s="6"/>
      <c r="R4" s="6"/>
    </row>
    <row r="5" spans="1:18" ht="14.4">
      <c r="A5">
        <v>1</v>
      </c>
      <c r="B5" t="s">
        <v>1313</v>
      </c>
      <c r="C5" t="s">
        <v>738</v>
      </c>
      <c r="D5">
        <v>40</v>
      </c>
      <c r="E5">
        <v>2</v>
      </c>
      <c r="F5" t="s">
        <v>1314</v>
      </c>
      <c r="G5" t="s">
        <v>1315</v>
      </c>
      <c r="H5">
        <v>3</v>
      </c>
      <c r="I5" s="9">
        <v>0.8</v>
      </c>
      <c r="O5" t="str">
        <f t="shared" ref="O5:O17" si="0">IF(N5="","Do IF first",VLOOKUP(G5,$Q$5:$R$14,2,0))</f>
        <v>Do IF first</v>
      </c>
      <c r="Q5" s="28" t="s">
        <v>1316</v>
      </c>
      <c r="R5" s="28"/>
    </row>
    <row r="6" spans="1:18" ht="14.4">
      <c r="A6">
        <v>2</v>
      </c>
      <c r="B6" t="s">
        <v>1317</v>
      </c>
      <c r="C6" t="s">
        <v>730</v>
      </c>
      <c r="D6">
        <v>25</v>
      </c>
      <c r="E6">
        <v>4</v>
      </c>
      <c r="F6" t="s">
        <v>1314</v>
      </c>
      <c r="G6" t="s">
        <v>1315</v>
      </c>
      <c r="H6">
        <v>4</v>
      </c>
      <c r="I6" s="9">
        <v>0.75</v>
      </c>
      <c r="O6" t="str">
        <f t="shared" si="0"/>
        <v>Do IF first</v>
      </c>
      <c r="Q6" t="s">
        <v>1318</v>
      </c>
    </row>
    <row r="7" spans="1:18" ht="14.4">
      <c r="A7">
        <v>3</v>
      </c>
      <c r="B7" t="s">
        <v>1317</v>
      </c>
      <c r="C7" t="s">
        <v>1319</v>
      </c>
      <c r="D7">
        <v>44</v>
      </c>
      <c r="E7">
        <v>0</v>
      </c>
      <c r="F7" t="s">
        <v>1320</v>
      </c>
      <c r="G7" t="s">
        <v>1321</v>
      </c>
      <c r="H7">
        <v>0</v>
      </c>
      <c r="I7" s="9">
        <v>0</v>
      </c>
      <c r="O7" t="str">
        <f t="shared" si="0"/>
        <v>Do IF first</v>
      </c>
      <c r="Q7" t="s">
        <v>1315</v>
      </c>
      <c r="R7" t="s">
        <v>1322</v>
      </c>
    </row>
    <row r="8" spans="1:18" ht="14.4">
      <c r="A8">
        <v>4</v>
      </c>
      <c r="B8" t="s">
        <v>1301</v>
      </c>
      <c r="C8" t="s">
        <v>730</v>
      </c>
      <c r="D8">
        <v>42</v>
      </c>
      <c r="E8">
        <v>4</v>
      </c>
      <c r="F8" t="s">
        <v>1320</v>
      </c>
      <c r="G8" t="s">
        <v>1321</v>
      </c>
      <c r="H8">
        <v>3</v>
      </c>
      <c r="I8" s="9">
        <v>0</v>
      </c>
      <c r="O8" t="str">
        <f t="shared" si="0"/>
        <v>Do IF first</v>
      </c>
      <c r="Q8" t="s">
        <v>1321</v>
      </c>
      <c r="R8" t="s">
        <v>1323</v>
      </c>
    </row>
    <row r="9" spans="1:18" ht="14.4">
      <c r="A9">
        <v>5</v>
      </c>
      <c r="B9" t="s">
        <v>1301</v>
      </c>
      <c r="C9" t="s">
        <v>1324</v>
      </c>
      <c r="D9">
        <v>32</v>
      </c>
      <c r="E9">
        <v>0</v>
      </c>
      <c r="F9" t="s">
        <v>1320</v>
      </c>
      <c r="G9" t="s">
        <v>1315</v>
      </c>
      <c r="H9">
        <v>1</v>
      </c>
      <c r="I9" s="9">
        <v>0.6</v>
      </c>
      <c r="O9" t="str">
        <f t="shared" si="0"/>
        <v>Do IF first</v>
      </c>
      <c r="Q9" t="s">
        <v>10</v>
      </c>
      <c r="R9" t="s">
        <v>1325</v>
      </c>
    </row>
    <row r="10" spans="1:18" ht="14.4">
      <c r="A10">
        <v>6</v>
      </c>
      <c r="B10" t="s">
        <v>1317</v>
      </c>
      <c r="C10" t="s">
        <v>1319</v>
      </c>
      <c r="D10">
        <v>35</v>
      </c>
      <c r="E10">
        <v>1</v>
      </c>
      <c r="F10" t="s">
        <v>1314</v>
      </c>
      <c r="G10" t="s">
        <v>10</v>
      </c>
      <c r="H10">
        <v>1</v>
      </c>
      <c r="I10" s="9">
        <v>0</v>
      </c>
      <c r="O10" t="str">
        <f t="shared" si="0"/>
        <v>Do IF first</v>
      </c>
      <c r="Q10" t="s">
        <v>1326</v>
      </c>
      <c r="R10" t="s">
        <v>1322</v>
      </c>
    </row>
    <row r="11" spans="1:18" ht="14.4">
      <c r="A11">
        <v>7</v>
      </c>
      <c r="C11" t="s">
        <v>1324</v>
      </c>
      <c r="D11">
        <v>30</v>
      </c>
      <c r="E11">
        <v>0</v>
      </c>
      <c r="F11" t="s">
        <v>1320</v>
      </c>
      <c r="G11" t="s">
        <v>1315</v>
      </c>
      <c r="H11">
        <v>0</v>
      </c>
      <c r="I11" s="9">
        <v>0.5</v>
      </c>
      <c r="O11" t="str">
        <f t="shared" si="0"/>
        <v>Do IF first</v>
      </c>
    </row>
    <row r="12" spans="1:18" ht="14.4">
      <c r="A12">
        <v>8</v>
      </c>
      <c r="B12" t="s">
        <v>1313</v>
      </c>
      <c r="C12" t="s">
        <v>1324</v>
      </c>
      <c r="D12">
        <v>36</v>
      </c>
      <c r="E12">
        <v>0</v>
      </c>
      <c r="F12" t="s">
        <v>1320</v>
      </c>
      <c r="G12" t="s">
        <v>1326</v>
      </c>
      <c r="H12">
        <v>1</v>
      </c>
      <c r="I12" s="9">
        <v>0</v>
      </c>
      <c r="O12" t="str">
        <f t="shared" si="0"/>
        <v>Do IF first</v>
      </c>
    </row>
    <row r="13" spans="1:18" ht="14.4">
      <c r="A13">
        <v>9</v>
      </c>
      <c r="B13" t="s">
        <v>1317</v>
      </c>
      <c r="C13" t="s">
        <v>1324</v>
      </c>
      <c r="D13">
        <v>48</v>
      </c>
      <c r="E13">
        <v>0</v>
      </c>
      <c r="F13" t="s">
        <v>1314</v>
      </c>
      <c r="G13" t="s">
        <v>10</v>
      </c>
      <c r="H13">
        <v>0</v>
      </c>
      <c r="I13" s="9">
        <v>0</v>
      </c>
      <c r="O13" t="str">
        <f t="shared" si="0"/>
        <v>Do IF first</v>
      </c>
    </row>
    <row r="14" spans="1:18" ht="14.4">
      <c r="A14">
        <v>10</v>
      </c>
      <c r="C14" t="s">
        <v>738</v>
      </c>
      <c r="D14">
        <v>34</v>
      </c>
      <c r="E14">
        <v>2</v>
      </c>
      <c r="F14" t="s">
        <v>1320</v>
      </c>
      <c r="G14" t="s">
        <v>1326</v>
      </c>
      <c r="H14">
        <v>2</v>
      </c>
      <c r="I14" s="9">
        <v>0</v>
      </c>
      <c r="O14" t="str">
        <f t="shared" si="0"/>
        <v>Do IF first</v>
      </c>
    </row>
    <row r="15" spans="1:18" ht="14.4">
      <c r="A15">
        <v>11</v>
      </c>
      <c r="B15" t="s">
        <v>1313</v>
      </c>
      <c r="C15" t="s">
        <v>730</v>
      </c>
      <c r="D15">
        <v>27</v>
      </c>
      <c r="E15">
        <v>1</v>
      </c>
      <c r="F15" t="s">
        <v>1314</v>
      </c>
      <c r="G15" t="s">
        <v>1315</v>
      </c>
      <c r="H15">
        <v>0</v>
      </c>
      <c r="I15" s="9">
        <v>0.65</v>
      </c>
      <c r="O15" t="str">
        <f t="shared" si="0"/>
        <v>Do IF first</v>
      </c>
    </row>
    <row r="16" spans="1:18" ht="14.4">
      <c r="A16">
        <v>12</v>
      </c>
      <c r="B16" t="s">
        <v>1301</v>
      </c>
      <c r="C16" t="s">
        <v>738</v>
      </c>
      <c r="D16">
        <v>33</v>
      </c>
      <c r="E16">
        <v>2</v>
      </c>
      <c r="F16" t="s">
        <v>1314</v>
      </c>
      <c r="G16" t="s">
        <v>1321</v>
      </c>
      <c r="H16">
        <v>3</v>
      </c>
      <c r="I16" s="9">
        <v>0</v>
      </c>
      <c r="O16" t="str">
        <f t="shared" si="0"/>
        <v>Do IF first</v>
      </c>
    </row>
    <row r="17" spans="1:18" ht="14.4">
      <c r="A17">
        <v>13</v>
      </c>
      <c r="B17" t="s">
        <v>1301</v>
      </c>
      <c r="C17" t="s">
        <v>1319</v>
      </c>
      <c r="D17">
        <v>38</v>
      </c>
      <c r="E17">
        <v>2</v>
      </c>
      <c r="F17" t="s">
        <v>1314</v>
      </c>
      <c r="G17" t="s">
        <v>1315</v>
      </c>
      <c r="H17">
        <v>3</v>
      </c>
      <c r="I17" s="9">
        <v>0.75</v>
      </c>
      <c r="O17" t="str">
        <f t="shared" si="0"/>
        <v>Do IF first</v>
      </c>
    </row>
    <row r="18" spans="1:18" ht="14.4">
      <c r="H18" s="9"/>
    </row>
    <row r="19" spans="1:18" ht="14.4">
      <c r="A19" s="13" t="s">
        <v>1327</v>
      </c>
      <c r="K19" t="s">
        <v>1328</v>
      </c>
    </row>
    <row r="20" spans="1:18" ht="45.75" customHeight="1">
      <c r="A20" s="326" t="s">
        <v>1</v>
      </c>
      <c r="B20" s="326" t="s">
        <v>1329</v>
      </c>
      <c r="C20" s="326" t="s">
        <v>1176</v>
      </c>
      <c r="D20" s="326" t="s">
        <v>1330</v>
      </c>
      <c r="E20" s="326" t="s">
        <v>1331</v>
      </c>
      <c r="F20" s="326" t="s">
        <v>1332</v>
      </c>
      <c r="G20" s="326" t="s">
        <v>1333</v>
      </c>
      <c r="H20" s="326" t="s">
        <v>1334</v>
      </c>
      <c r="I20" s="326" t="s">
        <v>29</v>
      </c>
      <c r="J20" s="326" t="s">
        <v>1354</v>
      </c>
      <c r="K20" s="326" t="s">
        <v>1335</v>
      </c>
      <c r="L20" s="326" t="s">
        <v>1336</v>
      </c>
      <c r="M20" s="326" t="s">
        <v>1480</v>
      </c>
      <c r="N20" s="326" t="s">
        <v>1337</v>
      </c>
      <c r="O20" s="326" t="s">
        <v>1338</v>
      </c>
      <c r="P20" s="6"/>
      <c r="Q20" s="6"/>
      <c r="R20" s="6"/>
    </row>
    <row r="21" spans="1:18" ht="14.4">
      <c r="A21">
        <v>1</v>
      </c>
      <c r="B21" t="s">
        <v>601</v>
      </c>
      <c r="C21" s="10">
        <v>2000</v>
      </c>
      <c r="D21" s="10">
        <v>1650</v>
      </c>
      <c r="E21" s="15">
        <f t="shared" ref="E21:E33" si="1">D21-C21</f>
        <v>-350</v>
      </c>
      <c r="F21" s="9">
        <f t="shared" ref="F21:F33" si="2">E21/C21</f>
        <v>-0.17499999999999999</v>
      </c>
      <c r="G21" t="s">
        <v>1339</v>
      </c>
      <c r="H21">
        <v>1</v>
      </c>
      <c r="I21" t="s">
        <v>1340</v>
      </c>
      <c r="J21" s="17"/>
      <c r="K21" s="17"/>
      <c r="L21" s="17"/>
      <c r="M21" s="17"/>
      <c r="O21" t="str">
        <f t="shared" ref="O21:O33" si="3">IF(N21="","Do IF first",VLOOKUP(I21,$Q$21:$R$37,2,0))</f>
        <v>Do IF first</v>
      </c>
      <c r="Q21" s="28" t="s">
        <v>1316</v>
      </c>
      <c r="R21" s="28"/>
    </row>
    <row r="22" spans="1:18" ht="14.4">
      <c r="A22">
        <v>2</v>
      </c>
      <c r="B22" t="s">
        <v>1342</v>
      </c>
      <c r="C22" s="10">
        <v>5000</v>
      </c>
      <c r="D22" s="10">
        <v>6300</v>
      </c>
      <c r="E22" s="15">
        <f t="shared" si="1"/>
        <v>1300</v>
      </c>
      <c r="F22" s="9">
        <f t="shared" si="2"/>
        <v>0.26</v>
      </c>
      <c r="G22" t="s">
        <v>1328</v>
      </c>
      <c r="H22">
        <v>2</v>
      </c>
      <c r="I22" t="s">
        <v>1343</v>
      </c>
      <c r="J22" s="17"/>
      <c r="K22" s="17"/>
      <c r="L22" s="17"/>
      <c r="M22" s="17"/>
      <c r="O22" t="str">
        <f t="shared" si="3"/>
        <v>Do IF first</v>
      </c>
      <c r="Q22" t="s">
        <v>1340</v>
      </c>
      <c r="R22" t="s">
        <v>730</v>
      </c>
    </row>
    <row r="23" spans="1:18" ht="14.4">
      <c r="A23">
        <v>3</v>
      </c>
      <c r="B23" t="s">
        <v>1344</v>
      </c>
      <c r="C23" s="10">
        <v>6000</v>
      </c>
      <c r="D23" s="10">
        <v>3600</v>
      </c>
      <c r="E23" s="15">
        <f t="shared" si="1"/>
        <v>-2400</v>
      </c>
      <c r="F23" s="9">
        <f t="shared" si="2"/>
        <v>-0.4</v>
      </c>
      <c r="G23" t="s">
        <v>1328</v>
      </c>
      <c r="H23">
        <v>1</v>
      </c>
      <c r="I23" t="s">
        <v>1340</v>
      </c>
      <c r="J23" s="17"/>
      <c r="K23" s="17"/>
      <c r="L23" s="17"/>
      <c r="M23" s="17"/>
      <c r="O23" t="str">
        <f t="shared" si="3"/>
        <v>Do IF first</v>
      </c>
      <c r="Q23" t="s">
        <v>1343</v>
      </c>
      <c r="R23" t="s">
        <v>1345</v>
      </c>
    </row>
    <row r="24" spans="1:18" ht="14.4">
      <c r="A24">
        <v>4</v>
      </c>
      <c r="C24" s="10">
        <v>3500</v>
      </c>
      <c r="D24" s="10">
        <v>2750</v>
      </c>
      <c r="E24" s="15">
        <f t="shared" si="1"/>
        <v>-750</v>
      </c>
      <c r="F24" s="9">
        <f t="shared" si="2"/>
        <v>-0.21428571428571427</v>
      </c>
      <c r="G24" t="s">
        <v>899</v>
      </c>
      <c r="H24">
        <v>4</v>
      </c>
      <c r="I24" t="s">
        <v>1346</v>
      </c>
      <c r="J24" s="17"/>
      <c r="K24" s="17"/>
      <c r="L24" s="17"/>
      <c r="M24" s="17"/>
      <c r="O24" t="str">
        <f t="shared" si="3"/>
        <v>Do IF first</v>
      </c>
      <c r="Q24" t="s">
        <v>1346</v>
      </c>
      <c r="R24" t="s">
        <v>738</v>
      </c>
    </row>
    <row r="25" spans="1:18" ht="14.4">
      <c r="A25">
        <v>5</v>
      </c>
      <c r="B25" t="s">
        <v>1347</v>
      </c>
      <c r="C25" s="10">
        <v>4000</v>
      </c>
      <c r="D25" s="10">
        <v>5600</v>
      </c>
      <c r="E25" s="15">
        <f t="shared" si="1"/>
        <v>1600</v>
      </c>
      <c r="F25" s="9">
        <f t="shared" si="2"/>
        <v>0.4</v>
      </c>
      <c r="G25" t="s">
        <v>899</v>
      </c>
      <c r="H25">
        <v>5</v>
      </c>
      <c r="I25" t="s">
        <v>1346</v>
      </c>
      <c r="J25" s="17"/>
      <c r="K25" s="17"/>
      <c r="L25" s="17"/>
      <c r="M25" s="17"/>
      <c r="O25" t="str">
        <f t="shared" si="3"/>
        <v>Do IF first</v>
      </c>
      <c r="Q25" t="s">
        <v>30</v>
      </c>
      <c r="R25" t="s">
        <v>738</v>
      </c>
    </row>
    <row r="26" spans="1:18" ht="14.4">
      <c r="A26">
        <v>6</v>
      </c>
      <c r="B26" t="s">
        <v>1348</v>
      </c>
      <c r="C26" s="10">
        <v>1300</v>
      </c>
      <c r="D26" s="10">
        <v>4100</v>
      </c>
      <c r="E26" s="15">
        <f t="shared" si="1"/>
        <v>2800</v>
      </c>
      <c r="F26" s="9">
        <f t="shared" si="2"/>
        <v>2.1538461538461537</v>
      </c>
      <c r="G26" t="s">
        <v>1339</v>
      </c>
      <c r="H26">
        <v>7</v>
      </c>
      <c r="I26" t="s">
        <v>1343</v>
      </c>
      <c r="J26" s="17"/>
      <c r="K26" s="17"/>
      <c r="L26" s="17"/>
      <c r="M26" s="17"/>
      <c r="O26" t="str">
        <f t="shared" si="3"/>
        <v>Do IF first</v>
      </c>
    </row>
    <row r="27" spans="1:18" ht="14.4">
      <c r="A27">
        <v>7</v>
      </c>
      <c r="B27" t="s">
        <v>1349</v>
      </c>
      <c r="C27" s="10">
        <v>8000</v>
      </c>
      <c r="D27" s="10">
        <v>6500</v>
      </c>
      <c r="E27" s="15">
        <f t="shared" si="1"/>
        <v>-1500</v>
      </c>
      <c r="F27" s="9">
        <f t="shared" si="2"/>
        <v>-0.1875</v>
      </c>
      <c r="G27" t="s">
        <v>1339</v>
      </c>
      <c r="H27">
        <v>2</v>
      </c>
      <c r="I27" t="s">
        <v>1343</v>
      </c>
      <c r="J27" s="17"/>
      <c r="K27" s="17"/>
      <c r="L27" s="17"/>
      <c r="M27" s="17"/>
      <c r="O27" t="str">
        <f t="shared" si="3"/>
        <v>Do IF first</v>
      </c>
    </row>
    <row r="28" spans="1:18" ht="14.4">
      <c r="A28">
        <v>8</v>
      </c>
      <c r="B28" t="s">
        <v>603</v>
      </c>
      <c r="C28" s="10">
        <v>1000</v>
      </c>
      <c r="D28" s="10">
        <v>600</v>
      </c>
      <c r="E28" s="15">
        <f t="shared" si="1"/>
        <v>-400</v>
      </c>
      <c r="F28" s="9">
        <f t="shared" si="2"/>
        <v>-0.4</v>
      </c>
      <c r="G28" t="s">
        <v>1328</v>
      </c>
      <c r="H28">
        <v>5</v>
      </c>
      <c r="I28" t="s">
        <v>1346</v>
      </c>
      <c r="J28" s="17"/>
      <c r="K28" s="17"/>
      <c r="L28" s="17"/>
      <c r="M28" s="17"/>
      <c r="O28" t="str">
        <f t="shared" si="3"/>
        <v>Do IF first</v>
      </c>
    </row>
    <row r="29" spans="1:18" ht="14.4">
      <c r="A29">
        <v>9</v>
      </c>
      <c r="C29" s="10">
        <v>25000</v>
      </c>
      <c r="D29" s="10">
        <v>23400</v>
      </c>
      <c r="E29" s="15">
        <f t="shared" si="1"/>
        <v>-1600</v>
      </c>
      <c r="F29" s="9">
        <f t="shared" si="2"/>
        <v>-6.4000000000000001E-2</v>
      </c>
      <c r="G29" t="s">
        <v>1341</v>
      </c>
      <c r="H29">
        <v>1</v>
      </c>
      <c r="I29" t="s">
        <v>30</v>
      </c>
      <c r="J29" s="17"/>
      <c r="K29" s="17"/>
      <c r="L29" s="17"/>
      <c r="M29" s="17"/>
      <c r="O29" t="str">
        <f t="shared" si="3"/>
        <v>Do IF first</v>
      </c>
    </row>
    <row r="30" spans="1:18" ht="14.4">
      <c r="A30">
        <v>10</v>
      </c>
      <c r="C30" s="10">
        <v>800</v>
      </c>
      <c r="D30" s="10">
        <v>0</v>
      </c>
      <c r="E30" s="15">
        <f t="shared" si="1"/>
        <v>-800</v>
      </c>
      <c r="F30" s="9">
        <f>E30/C30</f>
        <v>-1</v>
      </c>
      <c r="G30" t="s">
        <v>1339</v>
      </c>
      <c r="H30">
        <v>2</v>
      </c>
      <c r="I30" t="s">
        <v>1346</v>
      </c>
      <c r="J30" s="17"/>
      <c r="K30" s="17"/>
      <c r="L30" s="17"/>
      <c r="M30" s="17"/>
      <c r="O30" t="str">
        <f t="shared" si="3"/>
        <v>Do IF first</v>
      </c>
    </row>
    <row r="31" spans="1:18" ht="14.4">
      <c r="A31">
        <v>11</v>
      </c>
      <c r="B31" t="s">
        <v>1350</v>
      </c>
      <c r="C31" s="10">
        <v>2000</v>
      </c>
      <c r="D31" s="10">
        <v>3000</v>
      </c>
      <c r="E31" s="15">
        <f t="shared" si="1"/>
        <v>1000</v>
      </c>
      <c r="F31" s="9">
        <f t="shared" si="2"/>
        <v>0.5</v>
      </c>
      <c r="G31" t="s">
        <v>899</v>
      </c>
      <c r="H31">
        <v>2</v>
      </c>
      <c r="I31" t="s">
        <v>30</v>
      </c>
      <c r="J31" s="17"/>
      <c r="K31" s="17"/>
      <c r="L31" s="17"/>
      <c r="M31" s="17"/>
      <c r="O31" t="str">
        <f t="shared" si="3"/>
        <v>Do IF first</v>
      </c>
    </row>
    <row r="32" spans="1:18" ht="14.4">
      <c r="A32">
        <v>12</v>
      </c>
      <c r="B32" t="s">
        <v>1351</v>
      </c>
      <c r="C32" s="10">
        <v>7200</v>
      </c>
      <c r="D32" s="10">
        <v>7600</v>
      </c>
      <c r="E32" s="15">
        <f t="shared" si="1"/>
        <v>400</v>
      </c>
      <c r="F32" s="9">
        <f t="shared" si="2"/>
        <v>5.5555555555555552E-2</v>
      </c>
      <c r="G32" t="s">
        <v>1328</v>
      </c>
      <c r="H32">
        <v>2</v>
      </c>
      <c r="I32" t="s">
        <v>1340</v>
      </c>
      <c r="J32" s="17"/>
      <c r="K32" s="17"/>
      <c r="L32" s="17"/>
      <c r="M32" s="17"/>
      <c r="O32" t="str">
        <f t="shared" si="3"/>
        <v>Do IF first</v>
      </c>
    </row>
    <row r="33" spans="1:15" ht="14.4">
      <c r="A33">
        <v>13</v>
      </c>
      <c r="B33" t="s">
        <v>533</v>
      </c>
      <c r="C33" s="10">
        <v>1500</v>
      </c>
      <c r="D33" s="10">
        <v>2700</v>
      </c>
      <c r="E33" s="15">
        <f t="shared" si="1"/>
        <v>1200</v>
      </c>
      <c r="F33" s="9">
        <f t="shared" si="2"/>
        <v>0.8</v>
      </c>
      <c r="G33" t="s">
        <v>1339</v>
      </c>
      <c r="H33">
        <v>7</v>
      </c>
      <c r="I33" t="s">
        <v>30</v>
      </c>
      <c r="J33" s="17"/>
      <c r="K33" s="17"/>
      <c r="L33" s="17"/>
      <c r="M33" s="17"/>
      <c r="O33" t="str">
        <f t="shared" si="3"/>
        <v>Do IF first</v>
      </c>
    </row>
    <row r="35" spans="1:15" ht="15" customHeight="1">
      <c r="I35" s="81" t="s">
        <v>1352</v>
      </c>
      <c r="J35" s="352"/>
    </row>
  </sheetData>
  <conditionalFormatting sqref="D5:D17">
    <cfRule type="duplicateValues" dxfId="3" priority="6"/>
  </conditionalFormatting>
  <conditionalFormatting sqref="E21:E33">
    <cfRule type="duplicateValues" dxfId="2" priority="5"/>
  </conditionalFormatting>
  <conditionalFormatting sqref="J5:J17">
    <cfRule type="containsText" dxfId="1" priority="2" operator="containsText" text="Yes">
      <formula>NOT(ISERROR(SEARCH("Yes",J5)))</formula>
    </cfRule>
  </conditionalFormatting>
  <conditionalFormatting sqref="J21:J33">
    <cfRule type="containsText" dxfId="0" priority="1" operator="containsText" text="Yes">
      <formula>NOT(ISERROR(SEARCH("Yes",J21)))</formula>
    </cfRule>
  </conditionalFormatting>
  <hyperlinks>
    <hyperlink ref="F1" location="Introduction!A1" display="Click here to go to introduction" xr:uid="{1338BF2D-72E2-4CC7-A78F-DD4DEF07A277}"/>
  </hyperlinks>
  <pageMargins left="0.70866141732283472" right="0.70866141732283472" top="0.74803149606299213" bottom="0.74803149606299213" header="0.31496062992125984" footer="0.31496062992125984"/>
  <pageSetup paperSize="9" scale="70"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FBB99E-907E-4680-8D64-2B73BF6660E2}">
  <sheetPr codeName="Sheet22">
    <tabColor theme="6" tint="0.39997558519241921"/>
    <pageSetUpPr fitToPage="1"/>
  </sheetPr>
  <dimension ref="A1:J42"/>
  <sheetViews>
    <sheetView workbookViewId="0">
      <selection sqref="A1:A2"/>
    </sheetView>
  </sheetViews>
  <sheetFormatPr defaultColWidth="8.88671875" defaultRowHeight="15" customHeight="1"/>
  <cols>
    <col min="1" max="1" width="8.33203125" customWidth="1"/>
    <col min="2" max="2" width="16.109375" customWidth="1"/>
    <col min="3" max="3" width="39.33203125" customWidth="1"/>
    <col min="4" max="4" width="54.109375" customWidth="1"/>
    <col min="5" max="5" width="5.44140625" customWidth="1"/>
    <col min="6" max="6" width="22.6640625" customWidth="1"/>
    <col min="7" max="7" width="22.44140625" customWidth="1"/>
    <col min="8" max="8" width="25.88671875" customWidth="1"/>
    <col min="9" max="9" width="29.5546875" customWidth="1"/>
    <col min="10" max="10" width="25.44140625" customWidth="1"/>
  </cols>
  <sheetData>
    <row r="1" spans="1:10" ht="14.4">
      <c r="A1" s="38" t="s">
        <v>32</v>
      </c>
      <c r="B1" s="10"/>
      <c r="C1" s="10"/>
      <c r="D1" s="18" t="s">
        <v>21</v>
      </c>
      <c r="E1" s="10"/>
      <c r="F1" s="10"/>
      <c r="G1" s="10"/>
      <c r="H1" s="10"/>
      <c r="I1" s="10"/>
      <c r="J1" s="10"/>
    </row>
    <row r="2" spans="1:10" ht="14.4">
      <c r="A2" s="11" t="s">
        <v>1192</v>
      </c>
      <c r="B2" s="10"/>
      <c r="C2" s="10"/>
      <c r="D2" s="10"/>
      <c r="E2" s="10"/>
      <c r="F2" s="10"/>
      <c r="G2" s="10"/>
      <c r="H2" s="10"/>
      <c r="I2" s="10"/>
      <c r="J2" s="10"/>
    </row>
    <row r="3" spans="1:10" ht="14.4">
      <c r="A3" s="11"/>
      <c r="B3" s="10"/>
      <c r="C3" s="10"/>
      <c r="D3" s="10"/>
      <c r="E3" s="10"/>
      <c r="F3" s="10"/>
      <c r="G3" s="10"/>
      <c r="H3" s="10"/>
      <c r="I3" s="10"/>
      <c r="J3" s="10"/>
    </row>
    <row r="4" spans="1:10" ht="14.4">
      <c r="A4" s="1" t="s">
        <v>0</v>
      </c>
      <c r="D4" s="6"/>
      <c r="E4" s="6"/>
    </row>
    <row r="5" spans="1:10" ht="14.4">
      <c r="A5" s="10" t="s">
        <v>1193</v>
      </c>
      <c r="B5" s="6"/>
      <c r="C5" s="6"/>
      <c r="D5" s="6"/>
      <c r="E5" s="6"/>
    </row>
    <row r="6" spans="1:10" ht="14.4">
      <c r="A6" s="33" t="s">
        <v>1194</v>
      </c>
      <c r="B6" s="6"/>
      <c r="C6" s="6"/>
      <c r="D6" s="6"/>
      <c r="E6" s="6"/>
    </row>
    <row r="7" spans="1:10" ht="14.4">
      <c r="A7" s="6"/>
      <c r="B7" s="6"/>
      <c r="C7" s="6"/>
      <c r="D7" s="6"/>
      <c r="E7" s="6"/>
    </row>
    <row r="8" spans="1:10" ht="14.4">
      <c r="A8" s="1" t="s">
        <v>574</v>
      </c>
      <c r="D8" s="6"/>
      <c r="E8" s="6"/>
    </row>
    <row r="9" spans="1:10" ht="14.4">
      <c r="A9" t="s">
        <v>1195</v>
      </c>
      <c r="E9" s="6"/>
    </row>
    <row r="10" spans="1:10" ht="14.4">
      <c r="A10" t="s">
        <v>1196</v>
      </c>
      <c r="E10" s="6"/>
    </row>
    <row r="11" spans="1:10" ht="14.4">
      <c r="A11" t="s">
        <v>1197</v>
      </c>
      <c r="E11" s="6"/>
    </row>
    <row r="12" spans="1:10" ht="14.4">
      <c r="A12" s="1"/>
      <c r="E12" s="6"/>
    </row>
    <row r="13" spans="1:10" ht="29.25" customHeight="1">
      <c r="A13" s="327" t="s">
        <v>1</v>
      </c>
      <c r="B13" s="328" t="s">
        <v>1198</v>
      </c>
      <c r="C13" s="328" t="s">
        <v>6</v>
      </c>
      <c r="D13" s="328" t="s">
        <v>1199</v>
      </c>
      <c r="E13" s="328" t="s">
        <v>1200</v>
      </c>
      <c r="F13" s="328" t="s">
        <v>8</v>
      </c>
      <c r="G13" s="328" t="s">
        <v>9</v>
      </c>
      <c r="H13" s="328" t="s">
        <v>1201</v>
      </c>
      <c r="I13" s="328" t="s">
        <v>1202</v>
      </c>
      <c r="J13" s="329" t="s">
        <v>1203</v>
      </c>
    </row>
    <row r="14" spans="1:10" ht="43.2">
      <c r="A14" s="242">
        <v>1</v>
      </c>
      <c r="B14" s="241" t="s">
        <v>1204</v>
      </c>
      <c r="C14" s="243" t="s">
        <v>1205</v>
      </c>
      <c r="D14" s="243" t="s">
        <v>1206</v>
      </c>
      <c r="E14" s="243">
        <v>5</v>
      </c>
      <c r="F14" s="243" t="s">
        <v>1207</v>
      </c>
      <c r="G14" s="243" t="s">
        <v>1208</v>
      </c>
      <c r="H14" s="243" t="s">
        <v>1209</v>
      </c>
      <c r="I14" s="243" t="s">
        <v>4</v>
      </c>
      <c r="J14" s="330" t="s">
        <v>1210</v>
      </c>
    </row>
    <row r="15" spans="1:10" ht="43.2">
      <c r="A15" s="239">
        <v>2</v>
      </c>
      <c r="B15" s="238" t="s">
        <v>1211</v>
      </c>
      <c r="C15" s="331" t="s">
        <v>1212</v>
      </c>
      <c r="D15" s="331" t="s">
        <v>1213</v>
      </c>
      <c r="E15" s="331">
        <v>3</v>
      </c>
      <c r="F15" s="331" t="s">
        <v>1214</v>
      </c>
      <c r="G15" s="331" t="s">
        <v>1215</v>
      </c>
      <c r="H15" s="331" t="s">
        <v>1216</v>
      </c>
      <c r="I15" s="331" t="s">
        <v>1217</v>
      </c>
      <c r="J15" s="332" t="s">
        <v>1024</v>
      </c>
    </row>
    <row r="16" spans="1:10" ht="28.8">
      <c r="A16" s="242">
        <v>3</v>
      </c>
      <c r="B16" s="241" t="s">
        <v>1218</v>
      </c>
      <c r="C16" s="243" t="s">
        <v>1219</v>
      </c>
      <c r="D16" s="243" t="s">
        <v>1220</v>
      </c>
      <c r="E16" s="243">
        <v>2</v>
      </c>
      <c r="F16" s="243" t="s">
        <v>1221</v>
      </c>
      <c r="G16" s="243" t="s">
        <v>1215</v>
      </c>
      <c r="H16" s="243" t="s">
        <v>1216</v>
      </c>
      <c r="I16" s="243" t="s">
        <v>1217</v>
      </c>
      <c r="J16" s="330" t="s">
        <v>1024</v>
      </c>
    </row>
    <row r="17" spans="1:10" ht="43.2">
      <c r="A17" s="239">
        <v>4</v>
      </c>
      <c r="B17" s="238" t="s">
        <v>774</v>
      </c>
      <c r="C17" s="331" t="s">
        <v>1222</v>
      </c>
      <c r="D17" s="331" t="s">
        <v>1223</v>
      </c>
      <c r="E17" s="331">
        <v>4</v>
      </c>
      <c r="F17" s="331" t="s">
        <v>1224</v>
      </c>
      <c r="G17" s="331" t="s">
        <v>1225</v>
      </c>
      <c r="H17" s="331" t="s">
        <v>4</v>
      </c>
      <c r="I17" s="331" t="s">
        <v>4</v>
      </c>
      <c r="J17" s="332" t="s">
        <v>1226</v>
      </c>
    </row>
    <row r="18" spans="1:10" ht="60.75" customHeight="1">
      <c r="A18" s="242">
        <v>5</v>
      </c>
      <c r="B18" s="241" t="s">
        <v>1227</v>
      </c>
      <c r="C18" s="243" t="s">
        <v>1228</v>
      </c>
      <c r="D18" s="243" t="s">
        <v>1229</v>
      </c>
      <c r="E18" s="243">
        <v>5</v>
      </c>
      <c r="F18" s="243" t="s">
        <v>1230</v>
      </c>
      <c r="G18" s="243" t="s">
        <v>1231</v>
      </c>
      <c r="H18" s="243" t="s">
        <v>4</v>
      </c>
      <c r="I18" s="243" t="s">
        <v>4</v>
      </c>
      <c r="J18" s="330" t="s">
        <v>1232</v>
      </c>
    </row>
    <row r="19" spans="1:10" ht="57.6">
      <c r="A19" s="239">
        <v>6</v>
      </c>
      <c r="B19" s="238" t="s">
        <v>1233</v>
      </c>
      <c r="C19" s="331" t="s">
        <v>1234</v>
      </c>
      <c r="D19" s="331" t="s">
        <v>1235</v>
      </c>
      <c r="E19" s="331">
        <v>5</v>
      </c>
      <c r="F19" s="331" t="s">
        <v>1236</v>
      </c>
      <c r="G19" s="331" t="s">
        <v>1237</v>
      </c>
      <c r="H19" s="331" t="s">
        <v>1238</v>
      </c>
      <c r="I19" s="331" t="s">
        <v>4</v>
      </c>
      <c r="J19" s="332" t="s">
        <v>1239</v>
      </c>
    </row>
    <row r="20" spans="1:10" ht="43.2">
      <c r="A20" s="242">
        <v>7</v>
      </c>
      <c r="B20" s="241" t="s">
        <v>1240</v>
      </c>
      <c r="C20" s="243" t="s">
        <v>1241</v>
      </c>
      <c r="D20" s="243" t="s">
        <v>1242</v>
      </c>
      <c r="E20" s="243">
        <v>4</v>
      </c>
      <c r="F20" s="243" t="s">
        <v>1243</v>
      </c>
      <c r="G20" s="243" t="s">
        <v>1244</v>
      </c>
      <c r="H20" s="243" t="s">
        <v>1245</v>
      </c>
      <c r="I20" s="243" t="s">
        <v>1246</v>
      </c>
      <c r="J20" s="330" t="s">
        <v>1239</v>
      </c>
    </row>
    <row r="21" spans="1:10" ht="43.2">
      <c r="A21" s="239">
        <v>8</v>
      </c>
      <c r="B21" s="238" t="s">
        <v>1247</v>
      </c>
      <c r="C21" s="331" t="s">
        <v>1248</v>
      </c>
      <c r="D21" s="331" t="s">
        <v>1249</v>
      </c>
      <c r="E21" s="331">
        <v>4</v>
      </c>
      <c r="F21" s="331" t="s">
        <v>1250</v>
      </c>
      <c r="G21" s="331" t="s">
        <v>1243</v>
      </c>
      <c r="H21" s="331" t="s">
        <v>1251</v>
      </c>
      <c r="I21" s="331" t="s">
        <v>1252</v>
      </c>
      <c r="J21" s="332" t="s">
        <v>1239</v>
      </c>
    </row>
    <row r="22" spans="1:10" ht="43.2">
      <c r="A22" s="242">
        <v>9</v>
      </c>
      <c r="B22" s="241" t="s">
        <v>1253</v>
      </c>
      <c r="C22" s="243" t="s">
        <v>1254</v>
      </c>
      <c r="D22" s="243" t="s">
        <v>1255</v>
      </c>
      <c r="E22" s="243">
        <v>2</v>
      </c>
      <c r="F22" s="243" t="s">
        <v>1256</v>
      </c>
      <c r="G22" s="243" t="s">
        <v>1256</v>
      </c>
      <c r="H22" s="243" t="s">
        <v>1256</v>
      </c>
      <c r="I22" s="243" t="s">
        <v>4</v>
      </c>
      <c r="J22" s="330" t="s">
        <v>1257</v>
      </c>
    </row>
    <row r="23" spans="1:10" ht="14.4">
      <c r="A23" s="296">
        <v>10</v>
      </c>
      <c r="B23" s="333" t="s">
        <v>1258</v>
      </c>
      <c r="C23" s="334" t="s">
        <v>1259</v>
      </c>
      <c r="D23" s="334" t="s">
        <v>1260</v>
      </c>
      <c r="E23" s="334">
        <v>3</v>
      </c>
      <c r="F23" s="334" t="s">
        <v>1261</v>
      </c>
      <c r="G23" s="334" t="s">
        <v>4</v>
      </c>
      <c r="H23" s="334" t="s">
        <v>4</v>
      </c>
      <c r="I23" s="334" t="s">
        <v>4</v>
      </c>
      <c r="J23" s="335" t="s">
        <v>4</v>
      </c>
    </row>
    <row r="25" spans="1:10" ht="14.4">
      <c r="A25" s="1" t="s">
        <v>1262</v>
      </c>
    </row>
    <row r="26" spans="1:10" ht="14.4">
      <c r="A26" t="s">
        <v>1263</v>
      </c>
      <c r="B26" s="8" t="s">
        <v>1264</v>
      </c>
    </row>
    <row r="27" spans="1:10" ht="14.4">
      <c r="A27" t="s">
        <v>1265</v>
      </c>
      <c r="B27" t="s">
        <v>1266</v>
      </c>
    </row>
    <row r="28" spans="1:10" ht="14.4">
      <c r="A28" t="s">
        <v>1267</v>
      </c>
      <c r="B28" t="s">
        <v>1268</v>
      </c>
    </row>
    <row r="29" spans="1:10" ht="14.4">
      <c r="A29" t="s">
        <v>1269</v>
      </c>
      <c r="B29" t="s">
        <v>1270</v>
      </c>
    </row>
    <row r="31" spans="1:10" ht="14.4">
      <c r="A31" s="1" t="s">
        <v>1271</v>
      </c>
    </row>
    <row r="32" spans="1:10" ht="14.4">
      <c r="A32" s="8" t="s">
        <v>1272</v>
      </c>
    </row>
    <row r="33" spans="1:9" ht="14.4">
      <c r="A33" s="8"/>
      <c r="F33" s="5" t="s">
        <v>1273</v>
      </c>
    </row>
    <row r="34" spans="1:9" ht="14.4">
      <c r="B34" s="327" t="s">
        <v>1274</v>
      </c>
      <c r="C34" s="328" t="s">
        <v>1275</v>
      </c>
      <c r="D34" s="329" t="s">
        <v>1276</v>
      </c>
      <c r="F34" s="336" t="s">
        <v>1277</v>
      </c>
      <c r="G34" s="337" t="s">
        <v>1278</v>
      </c>
      <c r="H34" s="337" t="s">
        <v>1279</v>
      </c>
      <c r="I34" s="338" t="s">
        <v>1280</v>
      </c>
    </row>
    <row r="35" spans="1:9" ht="14.4">
      <c r="B35" s="242" t="s">
        <v>1281</v>
      </c>
      <c r="C35" s="243" t="s">
        <v>1282</v>
      </c>
      <c r="D35" s="240" t="s">
        <v>1283</v>
      </c>
      <c r="F35" s="339" t="b">
        <v>1</v>
      </c>
      <c r="G35" s="340" t="b">
        <v>1</v>
      </c>
      <c r="H35" s="340" t="b">
        <v>1</v>
      </c>
      <c r="I35" s="341" t="b">
        <v>1</v>
      </c>
    </row>
    <row r="36" spans="1:9" ht="14.4">
      <c r="B36" s="239" t="s">
        <v>1284</v>
      </c>
      <c r="C36" s="331" t="s">
        <v>1285</v>
      </c>
      <c r="D36" s="237" t="s">
        <v>1286</v>
      </c>
      <c r="F36" s="342" t="b">
        <v>1</v>
      </c>
      <c r="G36" s="343" t="b">
        <v>0</v>
      </c>
      <c r="H36" s="343" t="b">
        <v>0</v>
      </c>
      <c r="I36" s="344" t="b">
        <v>1</v>
      </c>
    </row>
    <row r="37" spans="1:9" ht="14.4">
      <c r="B37" s="242" t="s">
        <v>1287</v>
      </c>
      <c r="C37" s="243" t="s">
        <v>1288</v>
      </c>
      <c r="D37" s="240" t="s">
        <v>1289</v>
      </c>
      <c r="F37" s="339" t="b">
        <v>0</v>
      </c>
      <c r="G37" s="340" t="b">
        <v>1</v>
      </c>
      <c r="H37" s="340" t="b">
        <v>0</v>
      </c>
      <c r="I37" s="341" t="b">
        <v>1</v>
      </c>
    </row>
    <row r="38" spans="1:9" ht="14.4">
      <c r="B38" s="239" t="s">
        <v>1290</v>
      </c>
      <c r="C38" s="331" t="s">
        <v>1291</v>
      </c>
      <c r="D38" s="237" t="s">
        <v>1292</v>
      </c>
      <c r="F38" s="345" t="b">
        <v>0</v>
      </c>
      <c r="G38" s="346" t="b">
        <v>0</v>
      </c>
      <c r="H38" s="346" t="b">
        <v>0</v>
      </c>
      <c r="I38" s="347" t="b">
        <v>0</v>
      </c>
    </row>
    <row r="39" spans="1:9" ht="14.4">
      <c r="B39" s="242" t="s">
        <v>1293</v>
      </c>
      <c r="C39" s="243" t="s">
        <v>1294</v>
      </c>
      <c r="D39" s="240" t="s">
        <v>1295</v>
      </c>
    </row>
    <row r="40" spans="1:9" ht="14.4">
      <c r="B40" s="296" t="s">
        <v>1296</v>
      </c>
      <c r="C40" s="334" t="s">
        <v>1297</v>
      </c>
      <c r="D40" s="348" t="s">
        <v>1298</v>
      </c>
    </row>
    <row r="42" spans="1:9" ht="15" customHeight="1">
      <c r="A42" t="s">
        <v>1299</v>
      </c>
    </row>
  </sheetData>
  <hyperlinks>
    <hyperlink ref="D1" location="Introduction!A1" display="Click here to go to introduction" xr:uid="{B07A5957-A271-42C8-9706-C33624320A5A}"/>
  </hyperlinks>
  <pageMargins left="0.70866141732283472" right="0.70866141732283472" top="0.74803149606299213" bottom="0.74803149606299213" header="0.31496062992125984" footer="0.31496062992125984"/>
  <pageSetup paperSize="9" scale="5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6">
    <tabColor theme="5" tint="0.59999389629810485"/>
    <pageSetUpPr fitToPage="1"/>
  </sheetPr>
  <dimension ref="A1:XFD44"/>
  <sheetViews>
    <sheetView showGridLines="0" zoomScaleNormal="100" zoomScaleSheetLayoutView="80" workbookViewId="0">
      <selection activeCell="A4" sqref="A4"/>
    </sheetView>
  </sheetViews>
  <sheetFormatPr defaultRowHeight="14.4" customHeight="1"/>
  <cols>
    <col min="1" max="1" width="7.6640625" customWidth="1"/>
    <col min="2" max="2" width="12.88671875" customWidth="1"/>
    <col min="3" max="3" width="10.88671875" customWidth="1"/>
    <col min="4" max="4" width="15.33203125" customWidth="1"/>
    <col min="5" max="5" width="14.109375" bestFit="1" customWidth="1"/>
    <col min="6" max="6" width="13.88671875" customWidth="1"/>
    <col min="7" max="7" width="16.44140625" customWidth="1"/>
    <col min="8" max="8" width="14.109375" customWidth="1"/>
    <col min="9" max="9" width="3.77734375" customWidth="1"/>
    <col min="10" max="10" width="11.5546875" bestFit="1" customWidth="1"/>
    <col min="11" max="11" width="2.44140625" customWidth="1"/>
    <col min="12" max="12" width="8.88671875" bestFit="1" customWidth="1"/>
    <col min="13" max="13" width="7.44140625" bestFit="1" customWidth="1"/>
    <col min="14" max="14" width="4.44140625" bestFit="1" customWidth="1"/>
    <col min="15" max="15" width="3.33203125" customWidth="1"/>
    <col min="16" max="16" width="8.88671875" bestFit="1" customWidth="1"/>
    <col min="17" max="17" width="7.44140625" bestFit="1" customWidth="1"/>
    <col min="18" max="18" width="4.44140625" bestFit="1" customWidth="1"/>
  </cols>
  <sheetData>
    <row r="1" spans="1:16384">
      <c r="A1" s="38" t="s">
        <v>32</v>
      </c>
      <c r="B1" s="49"/>
      <c r="C1" s="49"/>
      <c r="D1" s="18" t="s">
        <v>21</v>
      </c>
      <c r="E1" s="49"/>
      <c r="F1" s="49"/>
      <c r="G1" s="49"/>
      <c r="H1" s="49"/>
      <c r="I1" s="49"/>
      <c r="J1" s="49"/>
      <c r="K1" s="49"/>
      <c r="M1" s="49"/>
      <c r="N1" s="49"/>
      <c r="O1" s="49"/>
      <c r="P1" s="49"/>
      <c r="Q1" s="49"/>
      <c r="R1" s="49"/>
    </row>
    <row r="2" spans="1:16384">
      <c r="A2" s="21" t="s">
        <v>74</v>
      </c>
      <c r="D2" s="50"/>
      <c r="E2" s="50"/>
      <c r="F2" s="50"/>
    </row>
    <row r="3" spans="1:16384">
      <c r="A3" s="21"/>
      <c r="D3" s="50"/>
      <c r="E3" s="50"/>
      <c r="F3" s="50"/>
    </row>
    <row r="4" spans="1:16384" s="78" customFormat="1" ht="30.75" customHeight="1">
      <c r="A4"/>
      <c r="B4"/>
      <c r="C4" s="14" t="s">
        <v>75</v>
      </c>
      <c r="D4" s="51" t="s">
        <v>579</v>
      </c>
      <c r="E4" s="51" t="s">
        <v>580</v>
      </c>
      <c r="F4" s="51" t="s">
        <v>76</v>
      </c>
      <c r="G4" s="51" t="s">
        <v>581</v>
      </c>
      <c r="H4" s="51" t="s">
        <v>581</v>
      </c>
      <c r="I4"/>
      <c r="J4"/>
      <c r="K4"/>
      <c r="L4"/>
      <c r="O4" s="6"/>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c r="IW4"/>
      <c r="IX4"/>
      <c r="IY4"/>
      <c r="IZ4"/>
      <c r="JA4"/>
      <c r="JB4"/>
      <c r="JC4"/>
      <c r="JD4"/>
      <c r="JE4"/>
      <c r="JF4"/>
      <c r="JG4"/>
      <c r="JH4"/>
      <c r="JI4"/>
      <c r="JJ4"/>
      <c r="JK4"/>
      <c r="JL4"/>
      <c r="JM4"/>
      <c r="JN4"/>
      <c r="JO4"/>
      <c r="JP4"/>
      <c r="JQ4"/>
      <c r="JR4"/>
      <c r="JS4"/>
      <c r="JT4"/>
      <c r="JU4"/>
      <c r="JV4"/>
      <c r="JW4"/>
      <c r="JX4"/>
      <c r="JY4"/>
      <c r="JZ4"/>
      <c r="KA4"/>
      <c r="KB4"/>
      <c r="KC4"/>
      <c r="KD4"/>
      <c r="KE4"/>
      <c r="KF4"/>
      <c r="KG4"/>
      <c r="KH4"/>
      <c r="KI4"/>
      <c r="KJ4"/>
      <c r="KK4"/>
      <c r="KL4"/>
      <c r="KM4"/>
      <c r="KN4"/>
      <c r="KO4"/>
      <c r="KP4"/>
      <c r="KQ4"/>
      <c r="KR4"/>
      <c r="KS4"/>
      <c r="KT4"/>
      <c r="KU4"/>
      <c r="KV4"/>
      <c r="KW4"/>
      <c r="KX4"/>
      <c r="KY4"/>
      <c r="KZ4"/>
      <c r="LA4"/>
      <c r="LB4"/>
      <c r="LC4"/>
      <c r="LD4"/>
      <c r="LE4"/>
      <c r="LF4"/>
      <c r="LG4"/>
      <c r="LH4"/>
      <c r="LI4"/>
      <c r="LJ4"/>
      <c r="LK4"/>
      <c r="LL4"/>
      <c r="LM4"/>
      <c r="LN4"/>
      <c r="LO4"/>
      <c r="LP4"/>
      <c r="LQ4"/>
      <c r="LR4"/>
      <c r="LS4"/>
      <c r="LT4"/>
      <c r="LU4"/>
      <c r="LV4"/>
      <c r="LW4"/>
      <c r="LX4"/>
      <c r="LY4"/>
      <c r="LZ4"/>
      <c r="MA4"/>
      <c r="MB4"/>
      <c r="MC4"/>
      <c r="MD4"/>
      <c r="ME4"/>
      <c r="MF4"/>
      <c r="MG4"/>
      <c r="MH4"/>
      <c r="MI4"/>
      <c r="MJ4"/>
      <c r="MK4"/>
      <c r="ML4"/>
      <c r="MM4"/>
      <c r="MN4"/>
      <c r="MO4"/>
      <c r="MP4"/>
      <c r="MQ4"/>
      <c r="MR4"/>
      <c r="MS4"/>
      <c r="MT4"/>
      <c r="MU4"/>
      <c r="MV4"/>
      <c r="MW4"/>
      <c r="MX4"/>
      <c r="MY4"/>
      <c r="MZ4"/>
      <c r="NA4"/>
      <c r="NB4"/>
      <c r="NC4"/>
      <c r="ND4"/>
      <c r="NE4"/>
      <c r="NF4"/>
      <c r="NG4"/>
      <c r="NH4"/>
      <c r="NI4"/>
      <c r="NJ4"/>
      <c r="NK4"/>
      <c r="NL4"/>
      <c r="NM4"/>
      <c r="NN4"/>
      <c r="NO4"/>
      <c r="NP4"/>
      <c r="NQ4"/>
      <c r="NR4"/>
      <c r="NS4"/>
      <c r="NT4"/>
      <c r="NU4"/>
      <c r="NV4"/>
      <c r="NW4"/>
      <c r="NX4"/>
      <c r="NY4"/>
      <c r="NZ4"/>
      <c r="OA4"/>
      <c r="OB4"/>
      <c r="OC4"/>
      <c r="OD4"/>
      <c r="OE4"/>
      <c r="OF4"/>
      <c r="OG4"/>
      <c r="OH4"/>
      <c r="OI4"/>
      <c r="OJ4"/>
      <c r="OK4"/>
      <c r="OL4"/>
      <c r="OM4"/>
      <c r="ON4"/>
      <c r="OO4"/>
      <c r="OP4"/>
      <c r="OQ4"/>
      <c r="OR4"/>
      <c r="OS4"/>
      <c r="OT4"/>
      <c r="OU4"/>
      <c r="OV4"/>
      <c r="OW4"/>
      <c r="OX4"/>
      <c r="OY4"/>
      <c r="OZ4"/>
      <c r="PA4"/>
      <c r="PB4"/>
      <c r="PC4"/>
      <c r="PD4"/>
      <c r="PE4"/>
      <c r="PF4"/>
      <c r="PG4"/>
      <c r="PH4"/>
      <c r="PI4"/>
      <c r="PJ4"/>
      <c r="PK4"/>
      <c r="PL4"/>
      <c r="PM4"/>
      <c r="PN4"/>
      <c r="PO4"/>
      <c r="PP4"/>
      <c r="PQ4"/>
      <c r="PR4"/>
      <c r="PS4"/>
      <c r="PT4"/>
      <c r="PU4"/>
      <c r="PV4"/>
      <c r="PW4"/>
      <c r="PX4"/>
      <c r="PY4"/>
      <c r="PZ4"/>
      <c r="QA4"/>
      <c r="QB4"/>
      <c r="QC4"/>
      <c r="QD4"/>
      <c r="QE4"/>
      <c r="QF4"/>
      <c r="QG4"/>
      <c r="QH4"/>
      <c r="QI4"/>
      <c r="QJ4"/>
      <c r="QK4"/>
      <c r="QL4"/>
      <c r="QM4"/>
      <c r="QN4"/>
      <c r="QO4"/>
      <c r="QP4"/>
      <c r="QQ4"/>
      <c r="QR4"/>
      <c r="QS4"/>
      <c r="QT4"/>
      <c r="QU4"/>
      <c r="QV4"/>
      <c r="QW4"/>
      <c r="QX4"/>
      <c r="QY4"/>
      <c r="QZ4"/>
      <c r="RA4"/>
      <c r="RB4"/>
      <c r="RC4"/>
      <c r="RD4"/>
      <c r="RE4"/>
      <c r="RF4"/>
      <c r="RG4"/>
      <c r="RH4"/>
      <c r="RI4"/>
      <c r="RJ4"/>
      <c r="RK4"/>
      <c r="RL4"/>
      <c r="RM4"/>
      <c r="RN4"/>
      <c r="RO4"/>
      <c r="RP4"/>
      <c r="RQ4"/>
      <c r="RR4"/>
      <c r="RS4"/>
      <c r="RT4"/>
      <c r="RU4"/>
      <c r="RV4"/>
      <c r="RW4"/>
      <c r="RX4"/>
      <c r="RY4"/>
      <c r="RZ4"/>
      <c r="SA4"/>
      <c r="SB4"/>
      <c r="SC4"/>
      <c r="SD4"/>
      <c r="SE4"/>
      <c r="SF4"/>
      <c r="SG4"/>
      <c r="SH4"/>
      <c r="SI4"/>
      <c r="SJ4"/>
      <c r="SK4"/>
      <c r="SL4"/>
      <c r="SM4"/>
      <c r="SN4"/>
      <c r="SO4"/>
      <c r="SP4"/>
      <c r="SQ4"/>
      <c r="SR4"/>
      <c r="SS4"/>
      <c r="ST4"/>
      <c r="SU4"/>
      <c r="SV4"/>
      <c r="SW4"/>
      <c r="SX4"/>
      <c r="SY4"/>
      <c r="SZ4"/>
      <c r="TA4"/>
      <c r="TB4"/>
      <c r="TC4"/>
      <c r="TD4"/>
      <c r="TE4"/>
      <c r="TF4"/>
      <c r="TG4"/>
      <c r="TH4"/>
      <c r="TI4"/>
      <c r="TJ4"/>
      <c r="TK4"/>
      <c r="TL4"/>
      <c r="TM4"/>
      <c r="TN4"/>
      <c r="TO4"/>
      <c r="TP4"/>
      <c r="TQ4"/>
      <c r="TR4"/>
      <c r="TS4"/>
      <c r="TT4"/>
      <c r="TU4"/>
      <c r="TV4"/>
      <c r="TW4"/>
      <c r="TX4"/>
      <c r="TY4"/>
      <c r="TZ4"/>
      <c r="UA4"/>
      <c r="UB4"/>
      <c r="UC4"/>
      <c r="UD4"/>
      <c r="UE4"/>
      <c r="UF4"/>
      <c r="UG4"/>
      <c r="UH4"/>
      <c r="UI4"/>
      <c r="UJ4"/>
      <c r="UK4"/>
      <c r="UL4"/>
      <c r="UM4"/>
      <c r="UN4"/>
      <c r="UO4"/>
      <c r="UP4"/>
      <c r="UQ4"/>
      <c r="UR4"/>
      <c r="US4"/>
      <c r="UT4"/>
      <c r="UU4"/>
      <c r="UV4"/>
      <c r="UW4"/>
      <c r="UX4"/>
      <c r="UY4"/>
      <c r="UZ4"/>
      <c r="VA4"/>
      <c r="VB4"/>
      <c r="VC4"/>
      <c r="VD4"/>
      <c r="VE4"/>
      <c r="VF4"/>
      <c r="VG4"/>
      <c r="VH4"/>
      <c r="VI4"/>
      <c r="VJ4"/>
      <c r="VK4"/>
      <c r="VL4"/>
      <c r="VM4"/>
      <c r="VN4"/>
      <c r="VO4"/>
      <c r="VP4"/>
      <c r="VQ4"/>
      <c r="VR4"/>
      <c r="VS4"/>
      <c r="VT4"/>
      <c r="VU4"/>
      <c r="VV4"/>
      <c r="VW4"/>
      <c r="VX4"/>
      <c r="VY4"/>
      <c r="VZ4"/>
      <c r="WA4"/>
      <c r="WB4"/>
      <c r="WC4"/>
      <c r="WD4"/>
      <c r="WE4"/>
      <c r="WF4"/>
      <c r="WG4"/>
      <c r="WH4"/>
      <c r="WI4"/>
      <c r="WJ4"/>
      <c r="WK4"/>
      <c r="WL4"/>
      <c r="WM4"/>
      <c r="WN4"/>
      <c r="WO4"/>
      <c r="WP4"/>
      <c r="WQ4"/>
      <c r="WR4"/>
      <c r="WS4"/>
      <c r="WT4"/>
      <c r="WU4"/>
      <c r="WV4"/>
      <c r="WW4"/>
      <c r="WX4"/>
      <c r="WY4"/>
      <c r="WZ4"/>
      <c r="XA4"/>
      <c r="XB4"/>
      <c r="XC4"/>
      <c r="XD4"/>
      <c r="XE4"/>
      <c r="XF4"/>
      <c r="XG4"/>
      <c r="XH4"/>
      <c r="XI4"/>
      <c r="XJ4"/>
      <c r="XK4"/>
      <c r="XL4"/>
      <c r="XM4"/>
      <c r="XN4"/>
      <c r="XO4"/>
      <c r="XP4"/>
      <c r="XQ4"/>
      <c r="XR4"/>
      <c r="XS4"/>
      <c r="XT4"/>
      <c r="XU4"/>
      <c r="XV4"/>
      <c r="XW4"/>
      <c r="XX4"/>
      <c r="XY4"/>
      <c r="XZ4"/>
      <c r="YA4"/>
      <c r="YB4"/>
      <c r="YC4"/>
      <c r="YD4"/>
      <c r="YE4"/>
      <c r="YF4"/>
      <c r="YG4"/>
      <c r="YH4"/>
      <c r="YI4"/>
      <c r="YJ4"/>
      <c r="YK4"/>
      <c r="YL4"/>
      <c r="YM4"/>
      <c r="YN4"/>
      <c r="YO4"/>
      <c r="YP4"/>
      <c r="YQ4"/>
      <c r="YR4"/>
      <c r="YS4"/>
      <c r="YT4"/>
      <c r="YU4"/>
      <c r="YV4"/>
      <c r="YW4"/>
      <c r="YX4"/>
      <c r="YY4"/>
      <c r="YZ4"/>
      <c r="ZA4"/>
      <c r="ZB4"/>
      <c r="ZC4"/>
      <c r="ZD4"/>
      <c r="ZE4"/>
      <c r="ZF4"/>
      <c r="ZG4"/>
      <c r="ZH4"/>
      <c r="ZI4"/>
      <c r="ZJ4"/>
      <c r="ZK4"/>
      <c r="ZL4"/>
      <c r="ZM4"/>
      <c r="ZN4"/>
      <c r="ZO4"/>
      <c r="ZP4"/>
      <c r="ZQ4"/>
      <c r="ZR4"/>
      <c r="ZS4"/>
      <c r="ZT4"/>
      <c r="ZU4"/>
      <c r="ZV4"/>
      <c r="ZW4"/>
      <c r="ZX4"/>
      <c r="ZY4"/>
      <c r="ZZ4"/>
      <c r="AAA4"/>
      <c r="AAB4"/>
      <c r="AAC4"/>
      <c r="AAD4"/>
      <c r="AAE4"/>
      <c r="AAF4"/>
      <c r="AAG4"/>
      <c r="AAH4"/>
      <c r="AAI4"/>
      <c r="AAJ4"/>
      <c r="AAK4"/>
      <c r="AAL4"/>
      <c r="AAM4"/>
      <c r="AAN4"/>
      <c r="AAO4"/>
      <c r="AAP4"/>
      <c r="AAQ4"/>
      <c r="AAR4"/>
      <c r="AAS4"/>
      <c r="AAT4"/>
      <c r="AAU4"/>
      <c r="AAV4"/>
      <c r="AAW4"/>
      <c r="AAX4"/>
      <c r="AAY4"/>
      <c r="AAZ4"/>
      <c r="ABA4"/>
      <c r="ABB4"/>
      <c r="ABC4"/>
      <c r="ABD4"/>
      <c r="ABE4"/>
      <c r="ABF4"/>
      <c r="ABG4"/>
      <c r="ABH4"/>
      <c r="ABI4"/>
      <c r="ABJ4"/>
      <c r="ABK4"/>
      <c r="ABL4"/>
      <c r="ABM4"/>
      <c r="ABN4"/>
      <c r="ABO4"/>
      <c r="ABP4"/>
      <c r="ABQ4"/>
      <c r="ABR4"/>
      <c r="ABS4"/>
      <c r="ABT4"/>
      <c r="ABU4"/>
      <c r="ABV4"/>
      <c r="ABW4"/>
      <c r="ABX4"/>
      <c r="ABY4"/>
      <c r="ABZ4"/>
      <c r="ACA4"/>
      <c r="ACB4"/>
      <c r="ACC4"/>
      <c r="ACD4"/>
      <c r="ACE4"/>
      <c r="ACF4"/>
      <c r="ACG4"/>
      <c r="ACH4"/>
      <c r="ACI4"/>
      <c r="ACJ4"/>
      <c r="ACK4"/>
      <c r="ACL4"/>
      <c r="ACM4"/>
      <c r="ACN4"/>
      <c r="ACO4"/>
      <c r="ACP4"/>
      <c r="ACQ4"/>
      <c r="ACR4"/>
      <c r="ACS4"/>
      <c r="ACT4"/>
      <c r="ACU4"/>
      <c r="ACV4"/>
      <c r="ACW4"/>
      <c r="ACX4"/>
      <c r="ACY4"/>
      <c r="ACZ4"/>
      <c r="ADA4"/>
      <c r="ADB4"/>
      <c r="ADC4"/>
      <c r="ADD4"/>
      <c r="ADE4"/>
      <c r="ADF4"/>
      <c r="ADG4"/>
      <c r="ADH4"/>
      <c r="ADI4"/>
      <c r="ADJ4"/>
      <c r="ADK4"/>
      <c r="ADL4"/>
      <c r="ADM4"/>
      <c r="ADN4"/>
      <c r="ADO4"/>
      <c r="ADP4"/>
      <c r="ADQ4"/>
      <c r="ADR4"/>
      <c r="ADS4"/>
      <c r="ADT4"/>
      <c r="ADU4"/>
      <c r="ADV4"/>
      <c r="ADW4"/>
      <c r="ADX4"/>
      <c r="ADY4"/>
      <c r="ADZ4"/>
      <c r="AEA4"/>
      <c r="AEB4"/>
      <c r="AEC4"/>
      <c r="AED4"/>
      <c r="AEE4"/>
      <c r="AEF4"/>
      <c r="AEG4"/>
      <c r="AEH4"/>
      <c r="AEI4"/>
      <c r="AEJ4"/>
      <c r="AEK4"/>
      <c r="AEL4"/>
      <c r="AEM4"/>
      <c r="AEN4"/>
      <c r="AEO4"/>
      <c r="AEP4"/>
      <c r="AEQ4"/>
      <c r="AER4"/>
      <c r="AES4"/>
      <c r="AET4"/>
      <c r="AEU4"/>
      <c r="AEV4"/>
      <c r="AEW4"/>
      <c r="AEX4"/>
      <c r="AEY4"/>
      <c r="AEZ4"/>
      <c r="AFA4"/>
      <c r="AFB4"/>
      <c r="AFC4"/>
      <c r="AFD4"/>
      <c r="AFE4"/>
      <c r="AFF4"/>
      <c r="AFG4"/>
      <c r="AFH4"/>
      <c r="AFI4"/>
      <c r="AFJ4"/>
      <c r="AFK4"/>
      <c r="AFL4"/>
      <c r="AFM4"/>
      <c r="AFN4"/>
      <c r="AFO4"/>
      <c r="AFP4"/>
      <c r="AFQ4"/>
      <c r="AFR4"/>
      <c r="AFS4"/>
      <c r="AFT4"/>
      <c r="AFU4"/>
      <c r="AFV4"/>
      <c r="AFW4"/>
      <c r="AFX4"/>
      <c r="AFY4"/>
      <c r="AFZ4"/>
      <c r="AGA4"/>
      <c r="AGB4"/>
      <c r="AGC4"/>
      <c r="AGD4"/>
      <c r="AGE4"/>
      <c r="AGF4"/>
      <c r="AGG4"/>
      <c r="AGH4"/>
      <c r="AGI4"/>
      <c r="AGJ4"/>
      <c r="AGK4"/>
      <c r="AGL4"/>
      <c r="AGM4"/>
      <c r="AGN4"/>
      <c r="AGO4"/>
      <c r="AGP4"/>
      <c r="AGQ4"/>
      <c r="AGR4"/>
      <c r="AGS4"/>
      <c r="AGT4"/>
      <c r="AGU4"/>
      <c r="AGV4"/>
      <c r="AGW4"/>
      <c r="AGX4"/>
      <c r="AGY4"/>
      <c r="AGZ4"/>
      <c r="AHA4"/>
      <c r="AHB4"/>
      <c r="AHC4"/>
      <c r="AHD4"/>
      <c r="AHE4"/>
      <c r="AHF4"/>
      <c r="AHG4"/>
      <c r="AHH4"/>
      <c r="AHI4"/>
      <c r="AHJ4"/>
      <c r="AHK4"/>
      <c r="AHL4"/>
      <c r="AHM4"/>
      <c r="AHN4"/>
      <c r="AHO4"/>
      <c r="AHP4"/>
      <c r="AHQ4"/>
      <c r="AHR4"/>
      <c r="AHS4"/>
      <c r="AHT4"/>
      <c r="AHU4"/>
      <c r="AHV4"/>
      <c r="AHW4"/>
      <c r="AHX4"/>
      <c r="AHY4"/>
      <c r="AHZ4"/>
      <c r="AIA4"/>
      <c r="AIB4"/>
      <c r="AIC4"/>
      <c r="AID4"/>
      <c r="AIE4"/>
      <c r="AIF4"/>
      <c r="AIG4"/>
      <c r="AIH4"/>
      <c r="AII4"/>
      <c r="AIJ4"/>
      <c r="AIK4"/>
      <c r="AIL4"/>
      <c r="AIM4"/>
      <c r="AIN4"/>
      <c r="AIO4"/>
      <c r="AIP4"/>
      <c r="AIQ4"/>
      <c r="AIR4"/>
      <c r="AIS4"/>
      <c r="AIT4"/>
      <c r="AIU4"/>
      <c r="AIV4"/>
      <c r="AIW4"/>
      <c r="AIX4"/>
      <c r="AIY4"/>
      <c r="AIZ4"/>
      <c r="AJA4"/>
      <c r="AJB4"/>
      <c r="AJC4"/>
      <c r="AJD4"/>
      <c r="AJE4"/>
      <c r="AJF4"/>
      <c r="AJG4"/>
      <c r="AJH4"/>
      <c r="AJI4"/>
      <c r="AJJ4"/>
      <c r="AJK4"/>
      <c r="AJL4"/>
      <c r="AJM4"/>
      <c r="AJN4"/>
      <c r="AJO4"/>
      <c r="AJP4"/>
      <c r="AJQ4"/>
      <c r="AJR4"/>
      <c r="AJS4"/>
      <c r="AJT4"/>
      <c r="AJU4"/>
      <c r="AJV4"/>
      <c r="AJW4"/>
      <c r="AJX4"/>
      <c r="AJY4"/>
      <c r="AJZ4"/>
      <c r="AKA4"/>
      <c r="AKB4"/>
      <c r="AKC4"/>
      <c r="AKD4"/>
      <c r="AKE4"/>
      <c r="AKF4"/>
      <c r="AKG4"/>
      <c r="AKH4"/>
      <c r="AKI4"/>
      <c r="AKJ4"/>
      <c r="AKK4"/>
      <c r="AKL4"/>
      <c r="AKM4"/>
      <c r="AKN4"/>
      <c r="AKO4"/>
      <c r="AKP4"/>
      <c r="AKQ4"/>
      <c r="AKR4"/>
      <c r="AKS4"/>
      <c r="AKT4"/>
      <c r="AKU4"/>
      <c r="AKV4"/>
      <c r="AKW4"/>
      <c r="AKX4"/>
      <c r="AKY4"/>
      <c r="AKZ4"/>
      <c r="ALA4"/>
      <c r="ALB4"/>
      <c r="ALC4"/>
      <c r="ALD4"/>
      <c r="ALE4"/>
      <c r="ALF4"/>
      <c r="ALG4"/>
      <c r="ALH4"/>
      <c r="ALI4"/>
      <c r="ALJ4"/>
      <c r="ALK4"/>
      <c r="ALL4"/>
      <c r="ALM4"/>
      <c r="ALN4"/>
      <c r="ALO4"/>
      <c r="ALP4"/>
      <c r="ALQ4"/>
      <c r="ALR4"/>
      <c r="ALS4"/>
      <c r="ALT4"/>
      <c r="ALU4"/>
      <c r="ALV4"/>
      <c r="ALW4"/>
      <c r="ALX4"/>
      <c r="ALY4"/>
      <c r="ALZ4"/>
      <c r="AMA4"/>
      <c r="AMB4"/>
      <c r="AMC4"/>
      <c r="AMD4"/>
      <c r="AME4"/>
      <c r="AMF4"/>
      <c r="AMG4"/>
      <c r="AMH4"/>
      <c r="AMI4"/>
      <c r="AMJ4"/>
      <c r="AMK4"/>
      <c r="AML4"/>
      <c r="AMM4"/>
      <c r="AMN4"/>
      <c r="AMO4"/>
      <c r="AMP4"/>
      <c r="AMQ4"/>
      <c r="AMR4"/>
      <c r="AMS4"/>
      <c r="AMT4"/>
      <c r="AMU4"/>
      <c r="AMV4"/>
      <c r="AMW4"/>
      <c r="AMX4"/>
      <c r="AMY4"/>
      <c r="AMZ4"/>
      <c r="ANA4"/>
      <c r="ANB4"/>
      <c r="ANC4"/>
      <c r="AND4"/>
      <c r="ANE4"/>
      <c r="ANF4"/>
      <c r="ANG4"/>
      <c r="ANH4"/>
      <c r="ANI4"/>
      <c r="ANJ4"/>
      <c r="ANK4"/>
      <c r="ANL4"/>
      <c r="ANM4"/>
      <c r="ANN4"/>
      <c r="ANO4"/>
      <c r="ANP4"/>
      <c r="ANQ4"/>
      <c r="ANR4"/>
      <c r="ANS4"/>
      <c r="ANT4"/>
      <c r="ANU4"/>
      <c r="ANV4"/>
      <c r="ANW4"/>
      <c r="ANX4"/>
      <c r="ANY4"/>
      <c r="ANZ4"/>
      <c r="AOA4"/>
      <c r="AOB4"/>
      <c r="AOC4"/>
      <c r="AOD4"/>
      <c r="AOE4"/>
      <c r="AOF4"/>
      <c r="AOG4"/>
      <c r="AOH4"/>
      <c r="AOI4"/>
      <c r="AOJ4"/>
      <c r="AOK4"/>
      <c r="AOL4"/>
      <c r="AOM4"/>
      <c r="AON4"/>
      <c r="AOO4"/>
      <c r="AOP4"/>
      <c r="AOQ4"/>
      <c r="AOR4"/>
      <c r="AOS4"/>
      <c r="AOT4"/>
      <c r="AOU4"/>
      <c r="AOV4"/>
      <c r="AOW4"/>
      <c r="AOX4"/>
      <c r="AOY4"/>
      <c r="AOZ4"/>
      <c r="APA4"/>
      <c r="APB4"/>
      <c r="APC4"/>
      <c r="APD4"/>
      <c r="APE4"/>
      <c r="APF4"/>
      <c r="APG4"/>
      <c r="APH4"/>
      <c r="API4"/>
      <c r="APJ4"/>
      <c r="APK4"/>
      <c r="APL4"/>
      <c r="APM4"/>
      <c r="APN4"/>
      <c r="APO4"/>
      <c r="APP4"/>
      <c r="APQ4"/>
      <c r="APR4"/>
      <c r="APS4"/>
      <c r="APT4"/>
      <c r="APU4"/>
      <c r="APV4"/>
      <c r="APW4"/>
      <c r="APX4"/>
      <c r="APY4"/>
      <c r="APZ4"/>
      <c r="AQA4"/>
      <c r="AQB4"/>
      <c r="AQC4"/>
      <c r="AQD4"/>
      <c r="AQE4"/>
      <c r="AQF4"/>
      <c r="AQG4"/>
      <c r="AQH4"/>
      <c r="AQI4"/>
      <c r="AQJ4"/>
      <c r="AQK4"/>
      <c r="AQL4"/>
      <c r="AQM4"/>
      <c r="AQN4"/>
      <c r="AQO4"/>
      <c r="AQP4"/>
      <c r="AQQ4"/>
      <c r="AQR4"/>
      <c r="AQS4"/>
      <c r="AQT4"/>
      <c r="AQU4"/>
      <c r="AQV4"/>
      <c r="AQW4"/>
      <c r="AQX4"/>
      <c r="AQY4"/>
      <c r="AQZ4"/>
      <c r="ARA4"/>
      <c r="ARB4"/>
      <c r="ARC4"/>
      <c r="ARD4"/>
      <c r="ARE4"/>
      <c r="ARF4"/>
      <c r="ARG4"/>
      <c r="ARH4"/>
      <c r="ARI4"/>
      <c r="ARJ4"/>
      <c r="ARK4"/>
      <c r="ARL4"/>
      <c r="ARM4"/>
      <c r="ARN4"/>
      <c r="ARO4"/>
      <c r="ARP4"/>
      <c r="ARQ4"/>
      <c r="ARR4"/>
      <c r="ARS4"/>
      <c r="ART4"/>
      <c r="ARU4"/>
      <c r="ARV4"/>
      <c r="ARW4"/>
      <c r="ARX4"/>
      <c r="ARY4"/>
      <c r="ARZ4"/>
      <c r="ASA4"/>
      <c r="ASB4"/>
      <c r="ASC4"/>
      <c r="ASD4"/>
      <c r="ASE4"/>
      <c r="ASF4"/>
      <c r="ASG4"/>
      <c r="ASH4"/>
      <c r="ASI4"/>
      <c r="ASJ4"/>
      <c r="ASK4"/>
      <c r="ASL4"/>
      <c r="ASM4"/>
      <c r="ASN4"/>
      <c r="ASO4"/>
      <c r="ASP4"/>
      <c r="ASQ4"/>
      <c r="ASR4"/>
      <c r="ASS4"/>
      <c r="AST4"/>
      <c r="ASU4"/>
      <c r="ASV4"/>
      <c r="ASW4"/>
      <c r="ASX4"/>
      <c r="ASY4"/>
      <c r="ASZ4"/>
      <c r="ATA4"/>
      <c r="ATB4"/>
      <c r="ATC4"/>
      <c r="ATD4"/>
      <c r="ATE4"/>
      <c r="ATF4"/>
      <c r="ATG4"/>
      <c r="ATH4"/>
      <c r="ATI4"/>
      <c r="ATJ4"/>
      <c r="ATK4"/>
      <c r="ATL4"/>
      <c r="ATM4"/>
      <c r="ATN4"/>
      <c r="ATO4"/>
      <c r="ATP4"/>
      <c r="ATQ4"/>
      <c r="ATR4"/>
      <c r="ATS4"/>
      <c r="ATT4"/>
      <c r="ATU4"/>
      <c r="ATV4"/>
      <c r="ATW4"/>
      <c r="ATX4"/>
      <c r="ATY4"/>
      <c r="ATZ4"/>
      <c r="AUA4"/>
      <c r="AUB4"/>
      <c r="AUC4"/>
      <c r="AUD4"/>
      <c r="AUE4"/>
      <c r="AUF4"/>
      <c r="AUG4"/>
      <c r="AUH4"/>
      <c r="AUI4"/>
      <c r="AUJ4"/>
      <c r="AUK4"/>
      <c r="AUL4"/>
      <c r="AUM4"/>
      <c r="AUN4"/>
      <c r="AUO4"/>
      <c r="AUP4"/>
      <c r="AUQ4"/>
      <c r="AUR4"/>
      <c r="AUS4"/>
      <c r="AUT4"/>
      <c r="AUU4"/>
      <c r="AUV4"/>
      <c r="AUW4"/>
      <c r="AUX4"/>
      <c r="AUY4"/>
      <c r="AUZ4"/>
      <c r="AVA4"/>
      <c r="AVB4"/>
      <c r="AVC4"/>
      <c r="AVD4"/>
      <c r="AVE4"/>
      <c r="AVF4"/>
      <c r="AVG4"/>
      <c r="AVH4"/>
      <c r="AVI4"/>
      <c r="AVJ4"/>
      <c r="AVK4"/>
      <c r="AVL4"/>
      <c r="AVM4"/>
      <c r="AVN4"/>
      <c r="AVO4"/>
      <c r="AVP4"/>
      <c r="AVQ4"/>
      <c r="AVR4"/>
      <c r="AVS4"/>
      <c r="AVT4"/>
      <c r="AVU4"/>
      <c r="AVV4"/>
      <c r="AVW4"/>
      <c r="AVX4"/>
      <c r="AVY4"/>
      <c r="AVZ4"/>
      <c r="AWA4"/>
      <c r="AWB4"/>
      <c r="AWC4"/>
      <c r="AWD4"/>
      <c r="AWE4"/>
      <c r="AWF4"/>
      <c r="AWG4"/>
      <c r="AWH4"/>
      <c r="AWI4"/>
      <c r="AWJ4"/>
      <c r="AWK4"/>
      <c r="AWL4"/>
      <c r="AWM4"/>
      <c r="AWN4"/>
      <c r="AWO4"/>
      <c r="AWP4"/>
      <c r="AWQ4"/>
      <c r="AWR4"/>
      <c r="AWS4"/>
      <c r="AWT4"/>
      <c r="AWU4"/>
      <c r="AWV4"/>
      <c r="AWW4"/>
      <c r="AWX4"/>
      <c r="AWY4"/>
      <c r="AWZ4"/>
      <c r="AXA4"/>
      <c r="AXB4"/>
      <c r="AXC4"/>
      <c r="AXD4"/>
      <c r="AXE4"/>
      <c r="AXF4"/>
      <c r="AXG4"/>
      <c r="AXH4"/>
      <c r="AXI4"/>
      <c r="AXJ4"/>
      <c r="AXK4"/>
      <c r="AXL4"/>
      <c r="AXM4"/>
      <c r="AXN4"/>
      <c r="AXO4"/>
      <c r="AXP4"/>
      <c r="AXQ4"/>
      <c r="AXR4"/>
      <c r="AXS4"/>
      <c r="AXT4"/>
      <c r="AXU4"/>
      <c r="AXV4"/>
      <c r="AXW4"/>
      <c r="AXX4"/>
      <c r="AXY4"/>
      <c r="AXZ4"/>
      <c r="AYA4"/>
      <c r="AYB4"/>
      <c r="AYC4"/>
      <c r="AYD4"/>
      <c r="AYE4"/>
      <c r="AYF4"/>
      <c r="AYG4"/>
      <c r="AYH4"/>
      <c r="AYI4"/>
      <c r="AYJ4"/>
      <c r="AYK4"/>
      <c r="AYL4"/>
      <c r="AYM4"/>
      <c r="AYN4"/>
      <c r="AYO4"/>
      <c r="AYP4"/>
      <c r="AYQ4"/>
      <c r="AYR4"/>
      <c r="AYS4"/>
      <c r="AYT4"/>
      <c r="AYU4"/>
      <c r="AYV4"/>
      <c r="AYW4"/>
      <c r="AYX4"/>
      <c r="AYY4"/>
      <c r="AYZ4"/>
      <c r="AZA4"/>
      <c r="AZB4"/>
      <c r="AZC4"/>
      <c r="AZD4"/>
      <c r="AZE4"/>
      <c r="AZF4"/>
      <c r="AZG4"/>
      <c r="AZH4"/>
      <c r="AZI4"/>
      <c r="AZJ4"/>
      <c r="AZK4"/>
      <c r="AZL4"/>
      <c r="AZM4"/>
      <c r="AZN4"/>
      <c r="AZO4"/>
      <c r="AZP4"/>
      <c r="AZQ4"/>
      <c r="AZR4"/>
      <c r="AZS4"/>
      <c r="AZT4"/>
      <c r="AZU4"/>
      <c r="AZV4"/>
      <c r="AZW4"/>
      <c r="AZX4"/>
      <c r="AZY4"/>
      <c r="AZZ4"/>
      <c r="BAA4"/>
      <c r="BAB4"/>
      <c r="BAC4"/>
      <c r="BAD4"/>
      <c r="BAE4"/>
      <c r="BAF4"/>
      <c r="BAG4"/>
      <c r="BAH4"/>
      <c r="BAI4"/>
      <c r="BAJ4"/>
      <c r="BAK4"/>
      <c r="BAL4"/>
      <c r="BAM4"/>
      <c r="BAN4"/>
      <c r="BAO4"/>
      <c r="BAP4"/>
      <c r="BAQ4"/>
      <c r="BAR4"/>
      <c r="BAS4"/>
      <c r="BAT4"/>
      <c r="BAU4"/>
      <c r="BAV4"/>
      <c r="BAW4"/>
      <c r="BAX4"/>
      <c r="BAY4"/>
      <c r="BAZ4"/>
      <c r="BBA4"/>
      <c r="BBB4"/>
      <c r="BBC4"/>
      <c r="BBD4"/>
      <c r="BBE4"/>
      <c r="BBF4"/>
      <c r="BBG4"/>
      <c r="BBH4"/>
      <c r="BBI4"/>
      <c r="BBJ4"/>
      <c r="BBK4"/>
      <c r="BBL4"/>
      <c r="BBM4"/>
      <c r="BBN4"/>
      <c r="BBO4"/>
      <c r="BBP4"/>
      <c r="BBQ4"/>
      <c r="BBR4"/>
      <c r="BBS4"/>
      <c r="BBT4"/>
      <c r="BBU4"/>
      <c r="BBV4"/>
      <c r="BBW4"/>
      <c r="BBX4"/>
      <c r="BBY4"/>
      <c r="BBZ4"/>
      <c r="BCA4"/>
      <c r="BCB4"/>
      <c r="BCC4"/>
      <c r="BCD4"/>
      <c r="BCE4"/>
      <c r="BCF4"/>
      <c r="BCG4"/>
      <c r="BCH4"/>
      <c r="BCI4"/>
      <c r="BCJ4"/>
      <c r="BCK4"/>
      <c r="BCL4"/>
      <c r="BCM4"/>
      <c r="BCN4"/>
      <c r="BCO4"/>
      <c r="BCP4"/>
      <c r="BCQ4"/>
      <c r="BCR4"/>
      <c r="BCS4"/>
      <c r="BCT4"/>
      <c r="BCU4"/>
      <c r="BCV4"/>
      <c r="BCW4"/>
      <c r="BCX4"/>
      <c r="BCY4"/>
      <c r="BCZ4"/>
      <c r="BDA4"/>
      <c r="BDB4"/>
      <c r="BDC4"/>
      <c r="BDD4"/>
      <c r="BDE4"/>
      <c r="BDF4"/>
      <c r="BDG4"/>
      <c r="BDH4"/>
      <c r="BDI4"/>
      <c r="BDJ4"/>
      <c r="BDK4"/>
      <c r="BDL4"/>
      <c r="BDM4"/>
      <c r="BDN4"/>
      <c r="BDO4"/>
      <c r="BDP4"/>
      <c r="BDQ4"/>
      <c r="BDR4"/>
      <c r="BDS4"/>
      <c r="BDT4"/>
      <c r="BDU4"/>
      <c r="BDV4"/>
      <c r="BDW4"/>
      <c r="BDX4"/>
      <c r="BDY4"/>
      <c r="BDZ4"/>
      <c r="BEA4"/>
      <c r="BEB4"/>
      <c r="BEC4"/>
      <c r="BED4"/>
      <c r="BEE4"/>
      <c r="BEF4"/>
      <c r="BEG4"/>
      <c r="BEH4"/>
      <c r="BEI4"/>
      <c r="BEJ4"/>
      <c r="BEK4"/>
      <c r="BEL4"/>
      <c r="BEM4"/>
      <c r="BEN4"/>
      <c r="BEO4"/>
      <c r="BEP4"/>
      <c r="BEQ4"/>
      <c r="BER4"/>
      <c r="BES4"/>
      <c r="BET4"/>
      <c r="BEU4"/>
      <c r="BEV4"/>
      <c r="BEW4"/>
      <c r="BEX4"/>
      <c r="BEY4"/>
      <c r="BEZ4"/>
      <c r="BFA4"/>
      <c r="BFB4"/>
      <c r="BFC4"/>
      <c r="BFD4"/>
      <c r="BFE4"/>
      <c r="BFF4"/>
      <c r="BFG4"/>
      <c r="BFH4"/>
      <c r="BFI4"/>
      <c r="BFJ4"/>
      <c r="BFK4"/>
      <c r="BFL4"/>
      <c r="BFM4"/>
      <c r="BFN4"/>
      <c r="BFO4"/>
      <c r="BFP4"/>
      <c r="BFQ4"/>
      <c r="BFR4"/>
      <c r="BFS4"/>
      <c r="BFT4"/>
      <c r="BFU4"/>
      <c r="BFV4"/>
      <c r="BFW4"/>
      <c r="BFX4"/>
      <c r="BFY4"/>
      <c r="BFZ4"/>
      <c r="BGA4"/>
      <c r="BGB4"/>
      <c r="BGC4"/>
      <c r="BGD4"/>
      <c r="BGE4"/>
      <c r="BGF4"/>
      <c r="BGG4"/>
      <c r="BGH4"/>
      <c r="BGI4"/>
      <c r="BGJ4"/>
      <c r="BGK4"/>
      <c r="BGL4"/>
      <c r="BGM4"/>
      <c r="BGN4"/>
      <c r="BGO4"/>
      <c r="BGP4"/>
      <c r="BGQ4"/>
      <c r="BGR4"/>
      <c r="BGS4"/>
      <c r="BGT4"/>
      <c r="BGU4"/>
      <c r="BGV4"/>
      <c r="BGW4"/>
      <c r="BGX4"/>
      <c r="BGY4"/>
      <c r="BGZ4"/>
      <c r="BHA4"/>
      <c r="BHB4"/>
      <c r="BHC4"/>
      <c r="BHD4"/>
      <c r="BHE4"/>
      <c r="BHF4"/>
      <c r="BHG4"/>
      <c r="BHH4"/>
      <c r="BHI4"/>
      <c r="BHJ4"/>
      <c r="BHK4"/>
      <c r="BHL4"/>
      <c r="BHM4"/>
      <c r="BHN4"/>
      <c r="BHO4"/>
      <c r="BHP4"/>
      <c r="BHQ4"/>
      <c r="BHR4"/>
      <c r="BHS4"/>
      <c r="BHT4"/>
      <c r="BHU4"/>
      <c r="BHV4"/>
      <c r="BHW4"/>
      <c r="BHX4"/>
      <c r="BHY4"/>
      <c r="BHZ4"/>
      <c r="BIA4"/>
      <c r="BIB4"/>
      <c r="BIC4"/>
      <c r="BID4"/>
      <c r="BIE4"/>
      <c r="BIF4"/>
      <c r="BIG4"/>
      <c r="BIH4"/>
      <c r="BII4"/>
      <c r="BIJ4"/>
      <c r="BIK4"/>
      <c r="BIL4"/>
      <c r="BIM4"/>
      <c r="BIN4"/>
      <c r="BIO4"/>
      <c r="BIP4"/>
      <c r="BIQ4"/>
      <c r="BIR4"/>
      <c r="BIS4"/>
      <c r="BIT4"/>
      <c r="BIU4"/>
      <c r="BIV4"/>
      <c r="BIW4"/>
      <c r="BIX4"/>
      <c r="BIY4"/>
      <c r="BIZ4"/>
      <c r="BJA4"/>
      <c r="BJB4"/>
      <c r="BJC4"/>
      <c r="BJD4"/>
      <c r="BJE4"/>
      <c r="BJF4"/>
      <c r="BJG4"/>
      <c r="BJH4"/>
      <c r="BJI4"/>
      <c r="BJJ4"/>
      <c r="BJK4"/>
      <c r="BJL4"/>
      <c r="BJM4"/>
      <c r="BJN4"/>
      <c r="BJO4"/>
      <c r="BJP4"/>
      <c r="BJQ4"/>
      <c r="BJR4"/>
      <c r="BJS4"/>
      <c r="BJT4"/>
      <c r="BJU4"/>
      <c r="BJV4"/>
      <c r="BJW4"/>
      <c r="BJX4"/>
      <c r="BJY4"/>
      <c r="BJZ4"/>
      <c r="BKA4"/>
      <c r="BKB4"/>
      <c r="BKC4"/>
      <c r="BKD4"/>
      <c r="BKE4"/>
      <c r="BKF4"/>
      <c r="BKG4"/>
      <c r="BKH4"/>
      <c r="BKI4"/>
      <c r="BKJ4"/>
      <c r="BKK4"/>
      <c r="BKL4"/>
      <c r="BKM4"/>
      <c r="BKN4"/>
      <c r="BKO4"/>
      <c r="BKP4"/>
      <c r="BKQ4"/>
      <c r="BKR4"/>
      <c r="BKS4"/>
      <c r="BKT4"/>
      <c r="BKU4"/>
      <c r="BKV4"/>
      <c r="BKW4"/>
      <c r="BKX4"/>
      <c r="BKY4"/>
      <c r="BKZ4"/>
      <c r="BLA4"/>
      <c r="BLB4"/>
      <c r="BLC4"/>
      <c r="BLD4"/>
      <c r="BLE4"/>
      <c r="BLF4"/>
      <c r="BLG4"/>
      <c r="BLH4"/>
      <c r="BLI4"/>
      <c r="BLJ4"/>
      <c r="BLK4"/>
      <c r="BLL4"/>
      <c r="BLM4"/>
      <c r="BLN4"/>
      <c r="BLO4"/>
      <c r="BLP4"/>
      <c r="BLQ4"/>
      <c r="BLR4"/>
      <c r="BLS4"/>
      <c r="BLT4"/>
      <c r="BLU4"/>
      <c r="BLV4"/>
      <c r="BLW4"/>
      <c r="BLX4"/>
      <c r="BLY4"/>
      <c r="BLZ4"/>
      <c r="BMA4"/>
      <c r="BMB4"/>
      <c r="BMC4"/>
      <c r="BMD4"/>
      <c r="BME4"/>
      <c r="BMF4"/>
      <c r="BMG4"/>
      <c r="BMH4"/>
      <c r="BMI4"/>
      <c r="BMJ4"/>
      <c r="BMK4"/>
      <c r="BML4"/>
      <c r="BMM4"/>
      <c r="BMN4"/>
      <c r="BMO4"/>
      <c r="BMP4"/>
      <c r="BMQ4"/>
      <c r="BMR4"/>
      <c r="BMS4"/>
      <c r="BMT4"/>
      <c r="BMU4"/>
      <c r="BMV4"/>
      <c r="BMW4"/>
      <c r="BMX4"/>
      <c r="BMY4"/>
      <c r="BMZ4"/>
      <c r="BNA4"/>
      <c r="BNB4"/>
      <c r="BNC4"/>
      <c r="BND4"/>
      <c r="BNE4"/>
      <c r="BNF4"/>
      <c r="BNG4"/>
      <c r="BNH4"/>
      <c r="BNI4"/>
      <c r="BNJ4"/>
      <c r="BNK4"/>
      <c r="BNL4"/>
      <c r="BNM4"/>
      <c r="BNN4"/>
      <c r="BNO4"/>
      <c r="BNP4"/>
      <c r="BNQ4"/>
      <c r="BNR4"/>
      <c r="BNS4"/>
      <c r="BNT4"/>
      <c r="BNU4"/>
      <c r="BNV4"/>
      <c r="BNW4"/>
      <c r="BNX4"/>
      <c r="BNY4"/>
      <c r="BNZ4"/>
      <c r="BOA4"/>
      <c r="BOB4"/>
      <c r="BOC4"/>
      <c r="BOD4"/>
      <c r="BOE4"/>
      <c r="BOF4"/>
      <c r="BOG4"/>
      <c r="BOH4"/>
      <c r="BOI4"/>
      <c r="BOJ4"/>
      <c r="BOK4"/>
      <c r="BOL4"/>
      <c r="BOM4"/>
      <c r="BON4"/>
      <c r="BOO4"/>
      <c r="BOP4"/>
      <c r="BOQ4"/>
      <c r="BOR4"/>
      <c r="BOS4"/>
      <c r="BOT4"/>
      <c r="BOU4"/>
      <c r="BOV4"/>
      <c r="BOW4"/>
      <c r="BOX4"/>
      <c r="BOY4"/>
      <c r="BOZ4"/>
      <c r="BPA4"/>
      <c r="BPB4"/>
      <c r="BPC4"/>
      <c r="BPD4"/>
      <c r="BPE4"/>
      <c r="BPF4"/>
      <c r="BPG4"/>
      <c r="BPH4"/>
      <c r="BPI4"/>
      <c r="BPJ4"/>
      <c r="BPK4"/>
      <c r="BPL4"/>
      <c r="BPM4"/>
      <c r="BPN4"/>
      <c r="BPO4"/>
      <c r="BPP4"/>
      <c r="BPQ4"/>
      <c r="BPR4"/>
      <c r="BPS4"/>
      <c r="BPT4"/>
      <c r="BPU4"/>
      <c r="BPV4"/>
      <c r="BPW4"/>
      <c r="BPX4"/>
      <c r="BPY4"/>
      <c r="BPZ4"/>
      <c r="BQA4"/>
      <c r="BQB4"/>
      <c r="BQC4"/>
      <c r="BQD4"/>
      <c r="BQE4"/>
      <c r="BQF4"/>
      <c r="BQG4"/>
      <c r="BQH4"/>
      <c r="BQI4"/>
      <c r="BQJ4"/>
      <c r="BQK4"/>
      <c r="BQL4"/>
      <c r="BQM4"/>
      <c r="BQN4"/>
      <c r="BQO4"/>
      <c r="BQP4"/>
      <c r="BQQ4"/>
      <c r="BQR4"/>
      <c r="BQS4"/>
      <c r="BQT4"/>
      <c r="BQU4"/>
      <c r="BQV4"/>
      <c r="BQW4"/>
      <c r="BQX4"/>
      <c r="BQY4"/>
      <c r="BQZ4"/>
      <c r="BRA4"/>
      <c r="BRB4"/>
      <c r="BRC4"/>
      <c r="BRD4"/>
      <c r="BRE4"/>
      <c r="BRF4"/>
      <c r="BRG4"/>
      <c r="BRH4"/>
      <c r="BRI4"/>
      <c r="BRJ4"/>
      <c r="BRK4"/>
      <c r="BRL4"/>
      <c r="BRM4"/>
      <c r="BRN4"/>
      <c r="BRO4"/>
      <c r="BRP4"/>
      <c r="BRQ4"/>
      <c r="BRR4"/>
      <c r="BRS4"/>
      <c r="BRT4"/>
      <c r="BRU4"/>
      <c r="BRV4"/>
      <c r="BRW4"/>
      <c r="BRX4"/>
      <c r="BRY4"/>
      <c r="BRZ4"/>
      <c r="BSA4"/>
      <c r="BSB4"/>
      <c r="BSC4"/>
      <c r="BSD4"/>
      <c r="BSE4"/>
      <c r="BSF4"/>
      <c r="BSG4"/>
      <c r="BSH4"/>
      <c r="BSI4"/>
      <c r="BSJ4"/>
      <c r="BSK4"/>
      <c r="BSL4"/>
      <c r="BSM4"/>
      <c r="BSN4"/>
      <c r="BSO4"/>
      <c r="BSP4"/>
      <c r="BSQ4"/>
      <c r="BSR4"/>
      <c r="BSS4"/>
      <c r="BST4"/>
      <c r="BSU4"/>
      <c r="BSV4"/>
      <c r="BSW4"/>
      <c r="BSX4"/>
      <c r="BSY4"/>
      <c r="BSZ4"/>
      <c r="BTA4"/>
      <c r="BTB4"/>
      <c r="BTC4"/>
      <c r="BTD4"/>
      <c r="BTE4"/>
      <c r="BTF4"/>
      <c r="BTG4"/>
      <c r="BTH4"/>
      <c r="BTI4"/>
      <c r="BTJ4"/>
      <c r="BTK4"/>
      <c r="BTL4"/>
      <c r="BTM4"/>
      <c r="BTN4"/>
      <c r="BTO4"/>
      <c r="BTP4"/>
      <c r="BTQ4"/>
      <c r="BTR4"/>
      <c r="BTS4"/>
      <c r="BTT4"/>
      <c r="BTU4"/>
      <c r="BTV4"/>
      <c r="BTW4"/>
      <c r="BTX4"/>
      <c r="BTY4"/>
      <c r="BTZ4"/>
      <c r="BUA4"/>
      <c r="BUB4"/>
      <c r="BUC4"/>
      <c r="BUD4"/>
      <c r="BUE4"/>
      <c r="BUF4"/>
      <c r="BUG4"/>
      <c r="BUH4"/>
      <c r="BUI4"/>
      <c r="BUJ4"/>
      <c r="BUK4"/>
      <c r="BUL4"/>
      <c r="BUM4"/>
      <c r="BUN4"/>
      <c r="BUO4"/>
      <c r="BUP4"/>
      <c r="BUQ4"/>
      <c r="BUR4"/>
      <c r="BUS4"/>
      <c r="BUT4"/>
      <c r="BUU4"/>
      <c r="BUV4"/>
      <c r="BUW4"/>
      <c r="BUX4"/>
      <c r="BUY4"/>
      <c r="BUZ4"/>
      <c r="BVA4"/>
      <c r="BVB4"/>
      <c r="BVC4"/>
      <c r="BVD4"/>
      <c r="BVE4"/>
      <c r="BVF4"/>
      <c r="BVG4"/>
      <c r="BVH4"/>
      <c r="BVI4"/>
      <c r="BVJ4"/>
      <c r="BVK4"/>
      <c r="BVL4"/>
      <c r="BVM4"/>
      <c r="BVN4"/>
      <c r="BVO4"/>
      <c r="BVP4"/>
      <c r="BVQ4"/>
      <c r="BVR4"/>
      <c r="BVS4"/>
      <c r="BVT4"/>
      <c r="BVU4"/>
      <c r="BVV4"/>
      <c r="BVW4"/>
      <c r="BVX4"/>
      <c r="BVY4"/>
      <c r="BVZ4"/>
      <c r="BWA4"/>
      <c r="BWB4"/>
      <c r="BWC4"/>
      <c r="BWD4"/>
      <c r="BWE4"/>
      <c r="BWF4"/>
      <c r="BWG4"/>
      <c r="BWH4"/>
      <c r="BWI4"/>
      <c r="BWJ4"/>
      <c r="BWK4"/>
      <c r="BWL4"/>
      <c r="BWM4"/>
      <c r="BWN4"/>
      <c r="BWO4"/>
      <c r="BWP4"/>
      <c r="BWQ4"/>
      <c r="BWR4"/>
      <c r="BWS4"/>
      <c r="BWT4"/>
      <c r="BWU4"/>
      <c r="BWV4"/>
      <c r="BWW4"/>
      <c r="BWX4"/>
      <c r="BWY4"/>
      <c r="BWZ4"/>
      <c r="BXA4"/>
      <c r="BXB4"/>
      <c r="BXC4"/>
      <c r="BXD4"/>
      <c r="BXE4"/>
      <c r="BXF4"/>
      <c r="BXG4"/>
      <c r="BXH4"/>
      <c r="BXI4"/>
      <c r="BXJ4"/>
      <c r="BXK4"/>
      <c r="BXL4"/>
      <c r="BXM4"/>
      <c r="BXN4"/>
      <c r="BXO4"/>
      <c r="BXP4"/>
      <c r="BXQ4"/>
      <c r="BXR4"/>
      <c r="BXS4"/>
      <c r="BXT4"/>
      <c r="BXU4"/>
      <c r="BXV4"/>
      <c r="BXW4"/>
      <c r="BXX4"/>
      <c r="BXY4"/>
      <c r="BXZ4"/>
      <c r="BYA4"/>
      <c r="BYB4"/>
      <c r="BYC4"/>
      <c r="BYD4"/>
      <c r="BYE4"/>
      <c r="BYF4"/>
      <c r="BYG4"/>
      <c r="BYH4"/>
      <c r="BYI4"/>
      <c r="BYJ4"/>
      <c r="BYK4"/>
      <c r="BYL4"/>
      <c r="BYM4"/>
      <c r="BYN4"/>
      <c r="BYO4"/>
      <c r="BYP4"/>
      <c r="BYQ4"/>
      <c r="BYR4"/>
      <c r="BYS4"/>
      <c r="BYT4"/>
      <c r="BYU4"/>
      <c r="BYV4"/>
      <c r="BYW4"/>
      <c r="BYX4"/>
      <c r="BYY4"/>
      <c r="BYZ4"/>
      <c r="BZA4"/>
      <c r="BZB4"/>
      <c r="BZC4"/>
      <c r="BZD4"/>
      <c r="BZE4"/>
      <c r="BZF4"/>
      <c r="BZG4"/>
      <c r="BZH4"/>
      <c r="BZI4"/>
      <c r="BZJ4"/>
      <c r="BZK4"/>
      <c r="BZL4"/>
      <c r="BZM4"/>
      <c r="BZN4"/>
      <c r="BZO4"/>
      <c r="BZP4"/>
      <c r="BZQ4"/>
      <c r="BZR4"/>
      <c r="BZS4"/>
      <c r="BZT4"/>
      <c r="BZU4"/>
      <c r="BZV4"/>
      <c r="BZW4"/>
      <c r="BZX4"/>
      <c r="BZY4"/>
      <c r="BZZ4"/>
      <c r="CAA4"/>
      <c r="CAB4"/>
      <c r="CAC4"/>
      <c r="CAD4"/>
      <c r="CAE4"/>
      <c r="CAF4"/>
      <c r="CAG4"/>
      <c r="CAH4"/>
      <c r="CAI4"/>
      <c r="CAJ4"/>
      <c r="CAK4"/>
      <c r="CAL4"/>
      <c r="CAM4"/>
      <c r="CAN4"/>
      <c r="CAO4"/>
      <c r="CAP4"/>
      <c r="CAQ4"/>
      <c r="CAR4"/>
      <c r="CAS4"/>
      <c r="CAT4"/>
      <c r="CAU4"/>
      <c r="CAV4"/>
      <c r="CAW4"/>
      <c r="CAX4"/>
      <c r="CAY4"/>
      <c r="CAZ4"/>
      <c r="CBA4"/>
      <c r="CBB4"/>
      <c r="CBC4"/>
      <c r="CBD4"/>
      <c r="CBE4"/>
      <c r="CBF4"/>
      <c r="CBG4"/>
      <c r="CBH4"/>
      <c r="CBI4"/>
      <c r="CBJ4"/>
      <c r="CBK4"/>
      <c r="CBL4"/>
      <c r="CBM4"/>
      <c r="CBN4"/>
      <c r="CBO4"/>
      <c r="CBP4"/>
      <c r="CBQ4"/>
      <c r="CBR4"/>
      <c r="CBS4"/>
      <c r="CBT4"/>
      <c r="CBU4"/>
      <c r="CBV4"/>
      <c r="CBW4"/>
      <c r="CBX4"/>
      <c r="CBY4"/>
      <c r="CBZ4"/>
      <c r="CCA4"/>
      <c r="CCB4"/>
      <c r="CCC4"/>
      <c r="CCD4"/>
      <c r="CCE4"/>
      <c r="CCF4"/>
      <c r="CCG4"/>
      <c r="CCH4"/>
      <c r="CCI4"/>
      <c r="CCJ4"/>
      <c r="CCK4"/>
      <c r="CCL4"/>
      <c r="CCM4"/>
      <c r="CCN4"/>
      <c r="CCO4"/>
      <c r="CCP4"/>
      <c r="CCQ4"/>
      <c r="CCR4"/>
      <c r="CCS4"/>
      <c r="CCT4"/>
      <c r="CCU4"/>
      <c r="CCV4"/>
      <c r="CCW4"/>
      <c r="CCX4"/>
      <c r="CCY4"/>
      <c r="CCZ4"/>
      <c r="CDA4"/>
      <c r="CDB4"/>
      <c r="CDC4"/>
      <c r="CDD4"/>
      <c r="CDE4"/>
      <c r="CDF4"/>
      <c r="CDG4"/>
      <c r="CDH4"/>
      <c r="CDI4"/>
      <c r="CDJ4"/>
      <c r="CDK4"/>
      <c r="CDL4"/>
      <c r="CDM4"/>
      <c r="CDN4"/>
      <c r="CDO4"/>
      <c r="CDP4"/>
      <c r="CDQ4"/>
      <c r="CDR4"/>
      <c r="CDS4"/>
      <c r="CDT4"/>
      <c r="CDU4"/>
      <c r="CDV4"/>
      <c r="CDW4"/>
      <c r="CDX4"/>
      <c r="CDY4"/>
      <c r="CDZ4"/>
      <c r="CEA4"/>
      <c r="CEB4"/>
      <c r="CEC4"/>
      <c r="CED4"/>
      <c r="CEE4"/>
      <c r="CEF4"/>
      <c r="CEG4"/>
      <c r="CEH4"/>
      <c r="CEI4"/>
      <c r="CEJ4"/>
      <c r="CEK4"/>
      <c r="CEL4"/>
      <c r="CEM4"/>
      <c r="CEN4"/>
      <c r="CEO4"/>
      <c r="CEP4"/>
      <c r="CEQ4"/>
      <c r="CER4"/>
      <c r="CES4"/>
      <c r="CET4"/>
      <c r="CEU4"/>
      <c r="CEV4"/>
      <c r="CEW4"/>
      <c r="CEX4"/>
      <c r="CEY4"/>
      <c r="CEZ4"/>
      <c r="CFA4"/>
      <c r="CFB4"/>
      <c r="CFC4"/>
      <c r="CFD4"/>
      <c r="CFE4"/>
      <c r="CFF4"/>
      <c r="CFG4"/>
      <c r="CFH4"/>
      <c r="CFI4"/>
      <c r="CFJ4"/>
      <c r="CFK4"/>
      <c r="CFL4"/>
      <c r="CFM4"/>
      <c r="CFN4"/>
      <c r="CFO4"/>
      <c r="CFP4"/>
      <c r="CFQ4"/>
      <c r="CFR4"/>
      <c r="CFS4"/>
      <c r="CFT4"/>
      <c r="CFU4"/>
      <c r="CFV4"/>
      <c r="CFW4"/>
      <c r="CFX4"/>
      <c r="CFY4"/>
      <c r="CFZ4"/>
      <c r="CGA4"/>
      <c r="CGB4"/>
      <c r="CGC4"/>
      <c r="CGD4"/>
      <c r="CGE4"/>
      <c r="CGF4"/>
      <c r="CGG4"/>
      <c r="CGH4"/>
      <c r="CGI4"/>
      <c r="CGJ4"/>
      <c r="CGK4"/>
      <c r="CGL4"/>
      <c r="CGM4"/>
      <c r="CGN4"/>
      <c r="CGO4"/>
      <c r="CGP4"/>
      <c r="CGQ4"/>
      <c r="CGR4"/>
      <c r="CGS4"/>
      <c r="CGT4"/>
      <c r="CGU4"/>
      <c r="CGV4"/>
      <c r="CGW4"/>
      <c r="CGX4"/>
      <c r="CGY4"/>
      <c r="CGZ4"/>
      <c r="CHA4"/>
      <c r="CHB4"/>
      <c r="CHC4"/>
      <c r="CHD4"/>
      <c r="CHE4"/>
      <c r="CHF4"/>
      <c r="CHG4"/>
      <c r="CHH4"/>
      <c r="CHI4"/>
      <c r="CHJ4"/>
      <c r="CHK4"/>
      <c r="CHL4"/>
      <c r="CHM4"/>
      <c r="CHN4"/>
      <c r="CHO4"/>
      <c r="CHP4"/>
      <c r="CHQ4"/>
      <c r="CHR4"/>
      <c r="CHS4"/>
      <c r="CHT4"/>
      <c r="CHU4"/>
      <c r="CHV4"/>
      <c r="CHW4"/>
      <c r="CHX4"/>
      <c r="CHY4"/>
      <c r="CHZ4"/>
      <c r="CIA4"/>
      <c r="CIB4"/>
      <c r="CIC4"/>
      <c r="CID4"/>
      <c r="CIE4"/>
      <c r="CIF4"/>
      <c r="CIG4"/>
      <c r="CIH4"/>
      <c r="CII4"/>
      <c r="CIJ4"/>
      <c r="CIK4"/>
      <c r="CIL4"/>
      <c r="CIM4"/>
      <c r="CIN4"/>
      <c r="CIO4"/>
      <c r="CIP4"/>
      <c r="CIQ4"/>
      <c r="CIR4"/>
      <c r="CIS4"/>
      <c r="CIT4"/>
      <c r="CIU4"/>
      <c r="CIV4"/>
      <c r="CIW4"/>
      <c r="CIX4"/>
      <c r="CIY4"/>
      <c r="CIZ4"/>
      <c r="CJA4"/>
      <c r="CJB4"/>
      <c r="CJC4"/>
      <c r="CJD4"/>
      <c r="CJE4"/>
      <c r="CJF4"/>
      <c r="CJG4"/>
      <c r="CJH4"/>
      <c r="CJI4"/>
      <c r="CJJ4"/>
      <c r="CJK4"/>
      <c r="CJL4"/>
      <c r="CJM4"/>
      <c r="CJN4"/>
      <c r="CJO4"/>
      <c r="CJP4"/>
      <c r="CJQ4"/>
      <c r="CJR4"/>
      <c r="CJS4"/>
      <c r="CJT4"/>
      <c r="CJU4"/>
      <c r="CJV4"/>
      <c r="CJW4"/>
      <c r="CJX4"/>
      <c r="CJY4"/>
      <c r="CJZ4"/>
      <c r="CKA4"/>
      <c r="CKB4"/>
      <c r="CKC4"/>
      <c r="CKD4"/>
      <c r="CKE4"/>
      <c r="CKF4"/>
      <c r="CKG4"/>
      <c r="CKH4"/>
      <c r="CKI4"/>
      <c r="CKJ4"/>
      <c r="CKK4"/>
      <c r="CKL4"/>
      <c r="CKM4"/>
      <c r="CKN4"/>
      <c r="CKO4"/>
      <c r="CKP4"/>
      <c r="CKQ4"/>
      <c r="CKR4"/>
      <c r="CKS4"/>
      <c r="CKT4"/>
      <c r="CKU4"/>
      <c r="CKV4"/>
      <c r="CKW4"/>
      <c r="CKX4"/>
      <c r="CKY4"/>
      <c r="CKZ4"/>
      <c r="CLA4"/>
      <c r="CLB4"/>
      <c r="CLC4"/>
      <c r="CLD4"/>
      <c r="CLE4"/>
      <c r="CLF4"/>
      <c r="CLG4"/>
      <c r="CLH4"/>
      <c r="CLI4"/>
      <c r="CLJ4"/>
      <c r="CLK4"/>
      <c r="CLL4"/>
      <c r="CLM4"/>
      <c r="CLN4"/>
      <c r="CLO4"/>
      <c r="CLP4"/>
      <c r="CLQ4"/>
      <c r="CLR4"/>
      <c r="CLS4"/>
      <c r="CLT4"/>
      <c r="CLU4"/>
      <c r="CLV4"/>
      <c r="CLW4"/>
      <c r="CLX4"/>
      <c r="CLY4"/>
      <c r="CLZ4"/>
      <c r="CMA4"/>
      <c r="CMB4"/>
      <c r="CMC4"/>
      <c r="CMD4"/>
      <c r="CME4"/>
      <c r="CMF4"/>
      <c r="CMG4"/>
      <c r="CMH4"/>
      <c r="CMI4"/>
      <c r="CMJ4"/>
      <c r="CMK4"/>
      <c r="CML4"/>
      <c r="CMM4"/>
      <c r="CMN4"/>
      <c r="CMO4"/>
      <c r="CMP4"/>
      <c r="CMQ4"/>
      <c r="CMR4"/>
      <c r="CMS4"/>
      <c r="CMT4"/>
      <c r="CMU4"/>
      <c r="CMV4"/>
      <c r="CMW4"/>
      <c r="CMX4"/>
      <c r="CMY4"/>
      <c r="CMZ4"/>
      <c r="CNA4"/>
      <c r="CNB4"/>
      <c r="CNC4"/>
      <c r="CND4"/>
      <c r="CNE4"/>
      <c r="CNF4"/>
      <c r="CNG4"/>
      <c r="CNH4"/>
      <c r="CNI4"/>
      <c r="CNJ4"/>
      <c r="CNK4"/>
      <c r="CNL4"/>
      <c r="CNM4"/>
      <c r="CNN4"/>
      <c r="CNO4"/>
      <c r="CNP4"/>
      <c r="CNQ4"/>
      <c r="CNR4"/>
      <c r="CNS4"/>
      <c r="CNT4"/>
      <c r="CNU4"/>
      <c r="CNV4"/>
      <c r="CNW4"/>
      <c r="CNX4"/>
      <c r="CNY4"/>
      <c r="CNZ4"/>
      <c r="COA4"/>
      <c r="COB4"/>
      <c r="COC4"/>
      <c r="COD4"/>
      <c r="COE4"/>
      <c r="COF4"/>
      <c r="COG4"/>
      <c r="COH4"/>
      <c r="COI4"/>
      <c r="COJ4"/>
      <c r="COK4"/>
      <c r="COL4"/>
      <c r="COM4"/>
      <c r="CON4"/>
      <c r="COO4"/>
      <c r="COP4"/>
      <c r="COQ4"/>
      <c r="COR4"/>
      <c r="COS4"/>
      <c r="COT4"/>
      <c r="COU4"/>
      <c r="COV4"/>
      <c r="COW4"/>
      <c r="COX4"/>
      <c r="COY4"/>
      <c r="COZ4"/>
      <c r="CPA4"/>
      <c r="CPB4"/>
      <c r="CPC4"/>
      <c r="CPD4"/>
      <c r="CPE4"/>
      <c r="CPF4"/>
      <c r="CPG4"/>
      <c r="CPH4"/>
      <c r="CPI4"/>
      <c r="CPJ4"/>
      <c r="CPK4"/>
      <c r="CPL4"/>
      <c r="CPM4"/>
      <c r="CPN4"/>
      <c r="CPO4"/>
      <c r="CPP4"/>
      <c r="CPQ4"/>
      <c r="CPR4"/>
      <c r="CPS4"/>
      <c r="CPT4"/>
      <c r="CPU4"/>
      <c r="CPV4"/>
      <c r="CPW4"/>
      <c r="CPX4"/>
      <c r="CPY4"/>
      <c r="CPZ4"/>
      <c r="CQA4"/>
      <c r="CQB4"/>
      <c r="CQC4"/>
      <c r="CQD4"/>
      <c r="CQE4"/>
      <c r="CQF4"/>
      <c r="CQG4"/>
      <c r="CQH4"/>
      <c r="CQI4"/>
      <c r="CQJ4"/>
      <c r="CQK4"/>
      <c r="CQL4"/>
      <c r="CQM4"/>
      <c r="CQN4"/>
      <c r="CQO4"/>
      <c r="CQP4"/>
      <c r="CQQ4"/>
      <c r="CQR4"/>
      <c r="CQS4"/>
      <c r="CQT4"/>
      <c r="CQU4"/>
      <c r="CQV4"/>
      <c r="CQW4"/>
      <c r="CQX4"/>
      <c r="CQY4"/>
      <c r="CQZ4"/>
      <c r="CRA4"/>
      <c r="CRB4"/>
      <c r="CRC4"/>
      <c r="CRD4"/>
      <c r="CRE4"/>
      <c r="CRF4"/>
      <c r="CRG4"/>
      <c r="CRH4"/>
      <c r="CRI4"/>
      <c r="CRJ4"/>
      <c r="CRK4"/>
      <c r="CRL4"/>
      <c r="CRM4"/>
      <c r="CRN4"/>
      <c r="CRO4"/>
      <c r="CRP4"/>
      <c r="CRQ4"/>
      <c r="CRR4"/>
      <c r="CRS4"/>
      <c r="CRT4"/>
      <c r="CRU4"/>
      <c r="CRV4"/>
      <c r="CRW4"/>
      <c r="CRX4"/>
      <c r="CRY4"/>
      <c r="CRZ4"/>
      <c r="CSA4"/>
      <c r="CSB4"/>
      <c r="CSC4"/>
      <c r="CSD4"/>
      <c r="CSE4"/>
      <c r="CSF4"/>
      <c r="CSG4"/>
      <c r="CSH4"/>
      <c r="CSI4"/>
      <c r="CSJ4"/>
      <c r="CSK4"/>
      <c r="CSL4"/>
      <c r="CSM4"/>
      <c r="CSN4"/>
      <c r="CSO4"/>
      <c r="CSP4"/>
      <c r="CSQ4"/>
      <c r="CSR4"/>
      <c r="CSS4"/>
      <c r="CST4"/>
      <c r="CSU4"/>
      <c r="CSV4"/>
      <c r="CSW4"/>
      <c r="CSX4"/>
      <c r="CSY4"/>
      <c r="CSZ4"/>
      <c r="CTA4"/>
      <c r="CTB4"/>
      <c r="CTC4"/>
      <c r="CTD4"/>
      <c r="CTE4"/>
      <c r="CTF4"/>
      <c r="CTG4"/>
      <c r="CTH4"/>
      <c r="CTI4"/>
      <c r="CTJ4"/>
      <c r="CTK4"/>
      <c r="CTL4"/>
      <c r="CTM4"/>
      <c r="CTN4"/>
      <c r="CTO4"/>
      <c r="CTP4"/>
      <c r="CTQ4"/>
      <c r="CTR4"/>
      <c r="CTS4"/>
      <c r="CTT4"/>
      <c r="CTU4"/>
      <c r="CTV4"/>
      <c r="CTW4"/>
      <c r="CTX4"/>
      <c r="CTY4"/>
      <c r="CTZ4"/>
      <c r="CUA4"/>
      <c r="CUB4"/>
      <c r="CUC4"/>
      <c r="CUD4"/>
      <c r="CUE4"/>
      <c r="CUF4"/>
      <c r="CUG4"/>
      <c r="CUH4"/>
      <c r="CUI4"/>
      <c r="CUJ4"/>
      <c r="CUK4"/>
      <c r="CUL4"/>
      <c r="CUM4"/>
      <c r="CUN4"/>
      <c r="CUO4"/>
      <c r="CUP4"/>
      <c r="CUQ4"/>
      <c r="CUR4"/>
      <c r="CUS4"/>
      <c r="CUT4"/>
      <c r="CUU4"/>
      <c r="CUV4"/>
      <c r="CUW4"/>
      <c r="CUX4"/>
      <c r="CUY4"/>
      <c r="CUZ4"/>
      <c r="CVA4"/>
      <c r="CVB4"/>
      <c r="CVC4"/>
      <c r="CVD4"/>
      <c r="CVE4"/>
      <c r="CVF4"/>
      <c r="CVG4"/>
      <c r="CVH4"/>
      <c r="CVI4"/>
      <c r="CVJ4"/>
      <c r="CVK4"/>
      <c r="CVL4"/>
      <c r="CVM4"/>
      <c r="CVN4"/>
      <c r="CVO4"/>
      <c r="CVP4"/>
      <c r="CVQ4"/>
      <c r="CVR4"/>
      <c r="CVS4"/>
      <c r="CVT4"/>
      <c r="CVU4"/>
      <c r="CVV4"/>
      <c r="CVW4"/>
      <c r="CVX4"/>
      <c r="CVY4"/>
      <c r="CVZ4"/>
      <c r="CWA4"/>
      <c r="CWB4"/>
      <c r="CWC4"/>
      <c r="CWD4"/>
      <c r="CWE4"/>
      <c r="CWF4"/>
      <c r="CWG4"/>
      <c r="CWH4"/>
      <c r="CWI4"/>
      <c r="CWJ4"/>
      <c r="CWK4"/>
      <c r="CWL4"/>
      <c r="CWM4"/>
      <c r="CWN4"/>
      <c r="CWO4"/>
      <c r="CWP4"/>
      <c r="CWQ4"/>
      <c r="CWR4"/>
      <c r="CWS4"/>
      <c r="CWT4"/>
      <c r="CWU4"/>
      <c r="CWV4"/>
      <c r="CWW4"/>
      <c r="CWX4"/>
      <c r="CWY4"/>
      <c r="CWZ4"/>
      <c r="CXA4"/>
      <c r="CXB4"/>
      <c r="CXC4"/>
      <c r="CXD4"/>
      <c r="CXE4"/>
      <c r="CXF4"/>
      <c r="CXG4"/>
      <c r="CXH4"/>
      <c r="CXI4"/>
      <c r="CXJ4"/>
      <c r="CXK4"/>
      <c r="CXL4"/>
      <c r="CXM4"/>
      <c r="CXN4"/>
      <c r="CXO4"/>
      <c r="CXP4"/>
      <c r="CXQ4"/>
      <c r="CXR4"/>
      <c r="CXS4"/>
      <c r="CXT4"/>
      <c r="CXU4"/>
      <c r="CXV4"/>
      <c r="CXW4"/>
      <c r="CXX4"/>
      <c r="CXY4"/>
      <c r="CXZ4"/>
      <c r="CYA4"/>
      <c r="CYB4"/>
      <c r="CYC4"/>
      <c r="CYD4"/>
      <c r="CYE4"/>
      <c r="CYF4"/>
      <c r="CYG4"/>
      <c r="CYH4"/>
      <c r="CYI4"/>
      <c r="CYJ4"/>
      <c r="CYK4"/>
      <c r="CYL4"/>
      <c r="CYM4"/>
      <c r="CYN4"/>
      <c r="CYO4"/>
      <c r="CYP4"/>
      <c r="CYQ4"/>
      <c r="CYR4"/>
      <c r="CYS4"/>
      <c r="CYT4"/>
      <c r="CYU4"/>
      <c r="CYV4"/>
      <c r="CYW4"/>
      <c r="CYX4"/>
      <c r="CYY4"/>
      <c r="CYZ4"/>
      <c r="CZA4"/>
      <c r="CZB4"/>
      <c r="CZC4"/>
      <c r="CZD4"/>
      <c r="CZE4"/>
      <c r="CZF4"/>
      <c r="CZG4"/>
      <c r="CZH4"/>
      <c r="CZI4"/>
      <c r="CZJ4"/>
      <c r="CZK4"/>
      <c r="CZL4"/>
      <c r="CZM4"/>
      <c r="CZN4"/>
      <c r="CZO4"/>
      <c r="CZP4"/>
      <c r="CZQ4"/>
      <c r="CZR4"/>
      <c r="CZS4"/>
      <c r="CZT4"/>
      <c r="CZU4"/>
      <c r="CZV4"/>
      <c r="CZW4"/>
      <c r="CZX4"/>
      <c r="CZY4"/>
      <c r="CZZ4"/>
      <c r="DAA4"/>
      <c r="DAB4"/>
      <c r="DAC4"/>
      <c r="DAD4"/>
      <c r="DAE4"/>
      <c r="DAF4"/>
      <c r="DAG4"/>
      <c r="DAH4"/>
      <c r="DAI4"/>
      <c r="DAJ4"/>
      <c r="DAK4"/>
      <c r="DAL4"/>
      <c r="DAM4"/>
      <c r="DAN4"/>
      <c r="DAO4"/>
      <c r="DAP4"/>
      <c r="DAQ4"/>
      <c r="DAR4"/>
      <c r="DAS4"/>
      <c r="DAT4"/>
      <c r="DAU4"/>
      <c r="DAV4"/>
      <c r="DAW4"/>
      <c r="DAX4"/>
      <c r="DAY4"/>
      <c r="DAZ4"/>
      <c r="DBA4"/>
      <c r="DBB4"/>
      <c r="DBC4"/>
      <c r="DBD4"/>
      <c r="DBE4"/>
      <c r="DBF4"/>
      <c r="DBG4"/>
      <c r="DBH4"/>
      <c r="DBI4"/>
      <c r="DBJ4"/>
      <c r="DBK4"/>
      <c r="DBL4"/>
      <c r="DBM4"/>
      <c r="DBN4"/>
      <c r="DBO4"/>
      <c r="DBP4"/>
      <c r="DBQ4"/>
      <c r="DBR4"/>
      <c r="DBS4"/>
      <c r="DBT4"/>
      <c r="DBU4"/>
      <c r="DBV4"/>
      <c r="DBW4"/>
      <c r="DBX4"/>
      <c r="DBY4"/>
      <c r="DBZ4"/>
      <c r="DCA4"/>
      <c r="DCB4"/>
      <c r="DCC4"/>
      <c r="DCD4"/>
      <c r="DCE4"/>
      <c r="DCF4"/>
      <c r="DCG4"/>
      <c r="DCH4"/>
      <c r="DCI4"/>
      <c r="DCJ4"/>
      <c r="DCK4"/>
      <c r="DCL4"/>
      <c r="DCM4"/>
      <c r="DCN4"/>
      <c r="DCO4"/>
      <c r="DCP4"/>
      <c r="DCQ4"/>
      <c r="DCR4"/>
      <c r="DCS4"/>
      <c r="DCT4"/>
      <c r="DCU4"/>
      <c r="DCV4"/>
      <c r="DCW4"/>
      <c r="DCX4"/>
      <c r="DCY4"/>
      <c r="DCZ4"/>
      <c r="DDA4"/>
      <c r="DDB4"/>
      <c r="DDC4"/>
      <c r="DDD4"/>
      <c r="DDE4"/>
      <c r="DDF4"/>
      <c r="DDG4"/>
      <c r="DDH4"/>
      <c r="DDI4"/>
      <c r="DDJ4"/>
      <c r="DDK4"/>
      <c r="DDL4"/>
      <c r="DDM4"/>
      <c r="DDN4"/>
      <c r="DDO4"/>
      <c r="DDP4"/>
      <c r="DDQ4"/>
      <c r="DDR4"/>
      <c r="DDS4"/>
      <c r="DDT4"/>
      <c r="DDU4"/>
      <c r="DDV4"/>
      <c r="DDW4"/>
      <c r="DDX4"/>
      <c r="DDY4"/>
      <c r="DDZ4"/>
      <c r="DEA4"/>
      <c r="DEB4"/>
      <c r="DEC4"/>
      <c r="DED4"/>
      <c r="DEE4"/>
      <c r="DEF4"/>
      <c r="DEG4"/>
      <c r="DEH4"/>
      <c r="DEI4"/>
      <c r="DEJ4"/>
      <c r="DEK4"/>
      <c r="DEL4"/>
      <c r="DEM4"/>
      <c r="DEN4"/>
      <c r="DEO4"/>
      <c r="DEP4"/>
      <c r="DEQ4"/>
      <c r="DER4"/>
      <c r="DES4"/>
      <c r="DET4"/>
      <c r="DEU4"/>
      <c r="DEV4"/>
      <c r="DEW4"/>
      <c r="DEX4"/>
      <c r="DEY4"/>
      <c r="DEZ4"/>
      <c r="DFA4"/>
      <c r="DFB4"/>
      <c r="DFC4"/>
      <c r="DFD4"/>
      <c r="DFE4"/>
      <c r="DFF4"/>
      <c r="DFG4"/>
      <c r="DFH4"/>
      <c r="DFI4"/>
      <c r="DFJ4"/>
      <c r="DFK4"/>
      <c r="DFL4"/>
      <c r="DFM4"/>
      <c r="DFN4"/>
      <c r="DFO4"/>
      <c r="DFP4"/>
      <c r="DFQ4"/>
      <c r="DFR4"/>
      <c r="DFS4"/>
      <c r="DFT4"/>
      <c r="DFU4"/>
      <c r="DFV4"/>
      <c r="DFW4"/>
      <c r="DFX4"/>
      <c r="DFY4"/>
      <c r="DFZ4"/>
      <c r="DGA4"/>
      <c r="DGB4"/>
      <c r="DGC4"/>
      <c r="DGD4"/>
      <c r="DGE4"/>
      <c r="DGF4"/>
      <c r="DGG4"/>
      <c r="DGH4"/>
      <c r="DGI4"/>
      <c r="DGJ4"/>
      <c r="DGK4"/>
      <c r="DGL4"/>
      <c r="DGM4"/>
      <c r="DGN4"/>
      <c r="DGO4"/>
      <c r="DGP4"/>
      <c r="DGQ4"/>
      <c r="DGR4"/>
      <c r="DGS4"/>
      <c r="DGT4"/>
      <c r="DGU4"/>
      <c r="DGV4"/>
      <c r="DGW4"/>
      <c r="DGX4"/>
      <c r="DGY4"/>
      <c r="DGZ4"/>
      <c r="DHA4"/>
      <c r="DHB4"/>
      <c r="DHC4"/>
      <c r="DHD4"/>
      <c r="DHE4"/>
      <c r="DHF4"/>
      <c r="DHG4"/>
      <c r="DHH4"/>
      <c r="DHI4"/>
      <c r="DHJ4"/>
      <c r="DHK4"/>
      <c r="DHL4"/>
      <c r="DHM4"/>
      <c r="DHN4"/>
      <c r="DHO4"/>
      <c r="DHP4"/>
      <c r="DHQ4"/>
      <c r="DHR4"/>
      <c r="DHS4"/>
      <c r="DHT4"/>
      <c r="DHU4"/>
      <c r="DHV4"/>
      <c r="DHW4"/>
      <c r="DHX4"/>
      <c r="DHY4"/>
      <c r="DHZ4"/>
      <c r="DIA4"/>
      <c r="DIB4"/>
      <c r="DIC4"/>
      <c r="DID4"/>
      <c r="DIE4"/>
      <c r="DIF4"/>
      <c r="DIG4"/>
      <c r="DIH4"/>
      <c r="DII4"/>
      <c r="DIJ4"/>
      <c r="DIK4"/>
      <c r="DIL4"/>
      <c r="DIM4"/>
      <c r="DIN4"/>
      <c r="DIO4"/>
      <c r="DIP4"/>
      <c r="DIQ4"/>
      <c r="DIR4"/>
      <c r="DIS4"/>
      <c r="DIT4"/>
      <c r="DIU4"/>
      <c r="DIV4"/>
      <c r="DIW4"/>
      <c r="DIX4"/>
      <c r="DIY4"/>
      <c r="DIZ4"/>
      <c r="DJA4"/>
      <c r="DJB4"/>
      <c r="DJC4"/>
      <c r="DJD4"/>
      <c r="DJE4"/>
      <c r="DJF4"/>
      <c r="DJG4"/>
      <c r="DJH4"/>
      <c r="DJI4"/>
      <c r="DJJ4"/>
      <c r="DJK4"/>
      <c r="DJL4"/>
      <c r="DJM4"/>
      <c r="DJN4"/>
      <c r="DJO4"/>
      <c r="DJP4"/>
      <c r="DJQ4"/>
      <c r="DJR4"/>
      <c r="DJS4"/>
      <c r="DJT4"/>
      <c r="DJU4"/>
      <c r="DJV4"/>
      <c r="DJW4"/>
      <c r="DJX4"/>
      <c r="DJY4"/>
      <c r="DJZ4"/>
      <c r="DKA4"/>
      <c r="DKB4"/>
      <c r="DKC4"/>
      <c r="DKD4"/>
      <c r="DKE4"/>
      <c r="DKF4"/>
      <c r="DKG4"/>
      <c r="DKH4"/>
      <c r="DKI4"/>
      <c r="DKJ4"/>
      <c r="DKK4"/>
      <c r="DKL4"/>
      <c r="DKM4"/>
      <c r="DKN4"/>
      <c r="DKO4"/>
      <c r="DKP4"/>
      <c r="DKQ4"/>
      <c r="DKR4"/>
      <c r="DKS4"/>
      <c r="DKT4"/>
      <c r="DKU4"/>
      <c r="DKV4"/>
      <c r="DKW4"/>
      <c r="DKX4"/>
      <c r="DKY4"/>
      <c r="DKZ4"/>
      <c r="DLA4"/>
      <c r="DLB4"/>
      <c r="DLC4"/>
      <c r="DLD4"/>
      <c r="DLE4"/>
      <c r="DLF4"/>
      <c r="DLG4"/>
      <c r="DLH4"/>
      <c r="DLI4"/>
      <c r="DLJ4"/>
      <c r="DLK4"/>
      <c r="DLL4"/>
      <c r="DLM4"/>
      <c r="DLN4"/>
      <c r="DLO4"/>
      <c r="DLP4"/>
      <c r="DLQ4"/>
      <c r="DLR4"/>
      <c r="DLS4"/>
      <c r="DLT4"/>
      <c r="DLU4"/>
      <c r="DLV4"/>
      <c r="DLW4"/>
      <c r="DLX4"/>
      <c r="DLY4"/>
      <c r="DLZ4"/>
      <c r="DMA4"/>
      <c r="DMB4"/>
      <c r="DMC4"/>
      <c r="DMD4"/>
      <c r="DME4"/>
      <c r="DMF4"/>
      <c r="DMG4"/>
      <c r="DMH4"/>
      <c r="DMI4"/>
      <c r="DMJ4"/>
      <c r="DMK4"/>
      <c r="DML4"/>
      <c r="DMM4"/>
      <c r="DMN4"/>
      <c r="DMO4"/>
      <c r="DMP4"/>
      <c r="DMQ4"/>
      <c r="DMR4"/>
      <c r="DMS4"/>
      <c r="DMT4"/>
      <c r="DMU4"/>
      <c r="DMV4"/>
      <c r="DMW4"/>
      <c r="DMX4"/>
      <c r="DMY4"/>
      <c r="DMZ4"/>
      <c r="DNA4"/>
      <c r="DNB4"/>
      <c r="DNC4"/>
      <c r="DND4"/>
      <c r="DNE4"/>
      <c r="DNF4"/>
      <c r="DNG4"/>
      <c r="DNH4"/>
      <c r="DNI4"/>
      <c r="DNJ4"/>
      <c r="DNK4"/>
      <c r="DNL4"/>
      <c r="DNM4"/>
      <c r="DNN4"/>
      <c r="DNO4"/>
      <c r="DNP4"/>
      <c r="DNQ4"/>
      <c r="DNR4"/>
      <c r="DNS4"/>
      <c r="DNT4"/>
      <c r="DNU4"/>
      <c r="DNV4"/>
      <c r="DNW4"/>
      <c r="DNX4"/>
      <c r="DNY4"/>
      <c r="DNZ4"/>
      <c r="DOA4"/>
      <c r="DOB4"/>
      <c r="DOC4"/>
      <c r="DOD4"/>
      <c r="DOE4"/>
      <c r="DOF4"/>
      <c r="DOG4"/>
      <c r="DOH4"/>
      <c r="DOI4"/>
      <c r="DOJ4"/>
      <c r="DOK4"/>
      <c r="DOL4"/>
      <c r="DOM4"/>
      <c r="DON4"/>
      <c r="DOO4"/>
      <c r="DOP4"/>
      <c r="DOQ4"/>
      <c r="DOR4"/>
      <c r="DOS4"/>
      <c r="DOT4"/>
      <c r="DOU4"/>
      <c r="DOV4"/>
      <c r="DOW4"/>
      <c r="DOX4"/>
      <c r="DOY4"/>
      <c r="DOZ4"/>
      <c r="DPA4"/>
      <c r="DPB4"/>
      <c r="DPC4"/>
      <c r="DPD4"/>
      <c r="DPE4"/>
      <c r="DPF4"/>
      <c r="DPG4"/>
      <c r="DPH4"/>
      <c r="DPI4"/>
      <c r="DPJ4"/>
      <c r="DPK4"/>
      <c r="DPL4"/>
      <c r="DPM4"/>
      <c r="DPN4"/>
      <c r="DPO4"/>
      <c r="DPP4"/>
      <c r="DPQ4"/>
      <c r="DPR4"/>
      <c r="DPS4"/>
      <c r="DPT4"/>
      <c r="DPU4"/>
      <c r="DPV4"/>
      <c r="DPW4"/>
      <c r="DPX4"/>
      <c r="DPY4"/>
      <c r="DPZ4"/>
      <c r="DQA4"/>
      <c r="DQB4"/>
      <c r="DQC4"/>
      <c r="DQD4"/>
      <c r="DQE4"/>
      <c r="DQF4"/>
      <c r="DQG4"/>
      <c r="DQH4"/>
      <c r="DQI4"/>
      <c r="DQJ4"/>
      <c r="DQK4"/>
      <c r="DQL4"/>
      <c r="DQM4"/>
      <c r="DQN4"/>
      <c r="DQO4"/>
      <c r="DQP4"/>
      <c r="DQQ4"/>
      <c r="DQR4"/>
      <c r="DQS4"/>
      <c r="DQT4"/>
      <c r="DQU4"/>
      <c r="DQV4"/>
      <c r="DQW4"/>
      <c r="DQX4"/>
      <c r="DQY4"/>
      <c r="DQZ4"/>
      <c r="DRA4"/>
      <c r="DRB4"/>
      <c r="DRC4"/>
      <c r="DRD4"/>
      <c r="DRE4"/>
      <c r="DRF4"/>
      <c r="DRG4"/>
      <c r="DRH4"/>
      <c r="DRI4"/>
      <c r="DRJ4"/>
      <c r="DRK4"/>
      <c r="DRL4"/>
      <c r="DRM4"/>
      <c r="DRN4"/>
      <c r="DRO4"/>
      <c r="DRP4"/>
      <c r="DRQ4"/>
      <c r="DRR4"/>
      <c r="DRS4"/>
      <c r="DRT4"/>
      <c r="DRU4"/>
      <c r="DRV4"/>
      <c r="DRW4"/>
      <c r="DRX4"/>
      <c r="DRY4"/>
      <c r="DRZ4"/>
      <c r="DSA4"/>
      <c r="DSB4"/>
      <c r="DSC4"/>
      <c r="DSD4"/>
      <c r="DSE4"/>
      <c r="DSF4"/>
      <c r="DSG4"/>
      <c r="DSH4"/>
      <c r="DSI4"/>
      <c r="DSJ4"/>
      <c r="DSK4"/>
      <c r="DSL4"/>
      <c r="DSM4"/>
      <c r="DSN4"/>
      <c r="DSO4"/>
      <c r="DSP4"/>
      <c r="DSQ4"/>
      <c r="DSR4"/>
      <c r="DSS4"/>
      <c r="DST4"/>
      <c r="DSU4"/>
      <c r="DSV4"/>
      <c r="DSW4"/>
      <c r="DSX4"/>
      <c r="DSY4"/>
      <c r="DSZ4"/>
      <c r="DTA4"/>
      <c r="DTB4"/>
      <c r="DTC4"/>
      <c r="DTD4"/>
      <c r="DTE4"/>
      <c r="DTF4"/>
      <c r="DTG4"/>
      <c r="DTH4"/>
      <c r="DTI4"/>
      <c r="DTJ4"/>
      <c r="DTK4"/>
      <c r="DTL4"/>
      <c r="DTM4"/>
      <c r="DTN4"/>
      <c r="DTO4"/>
      <c r="DTP4"/>
      <c r="DTQ4"/>
      <c r="DTR4"/>
      <c r="DTS4"/>
      <c r="DTT4"/>
      <c r="DTU4"/>
      <c r="DTV4"/>
      <c r="DTW4"/>
      <c r="DTX4"/>
      <c r="DTY4"/>
      <c r="DTZ4"/>
      <c r="DUA4"/>
      <c r="DUB4"/>
      <c r="DUC4"/>
      <c r="DUD4"/>
      <c r="DUE4"/>
      <c r="DUF4"/>
      <c r="DUG4"/>
      <c r="DUH4"/>
      <c r="DUI4"/>
      <c r="DUJ4"/>
      <c r="DUK4"/>
      <c r="DUL4"/>
      <c r="DUM4"/>
      <c r="DUN4"/>
      <c r="DUO4"/>
      <c r="DUP4"/>
      <c r="DUQ4"/>
      <c r="DUR4"/>
      <c r="DUS4"/>
      <c r="DUT4"/>
      <c r="DUU4"/>
      <c r="DUV4"/>
      <c r="DUW4"/>
      <c r="DUX4"/>
      <c r="DUY4"/>
      <c r="DUZ4"/>
      <c r="DVA4"/>
      <c r="DVB4"/>
      <c r="DVC4"/>
      <c r="DVD4"/>
      <c r="DVE4"/>
      <c r="DVF4"/>
      <c r="DVG4"/>
      <c r="DVH4"/>
      <c r="DVI4"/>
      <c r="DVJ4"/>
      <c r="DVK4"/>
      <c r="DVL4"/>
      <c r="DVM4"/>
      <c r="DVN4"/>
      <c r="DVO4"/>
      <c r="DVP4"/>
      <c r="DVQ4"/>
      <c r="DVR4"/>
      <c r="DVS4"/>
      <c r="DVT4"/>
      <c r="DVU4"/>
      <c r="DVV4"/>
      <c r="DVW4"/>
      <c r="DVX4"/>
      <c r="DVY4"/>
      <c r="DVZ4"/>
      <c r="DWA4"/>
      <c r="DWB4"/>
      <c r="DWC4"/>
      <c r="DWD4"/>
      <c r="DWE4"/>
      <c r="DWF4"/>
      <c r="DWG4"/>
      <c r="DWH4"/>
      <c r="DWI4"/>
      <c r="DWJ4"/>
      <c r="DWK4"/>
      <c r="DWL4"/>
      <c r="DWM4"/>
      <c r="DWN4"/>
      <c r="DWO4"/>
      <c r="DWP4"/>
      <c r="DWQ4"/>
      <c r="DWR4"/>
      <c r="DWS4"/>
      <c r="DWT4"/>
      <c r="DWU4"/>
      <c r="DWV4"/>
      <c r="DWW4"/>
      <c r="DWX4"/>
      <c r="DWY4"/>
      <c r="DWZ4"/>
      <c r="DXA4"/>
      <c r="DXB4"/>
      <c r="DXC4"/>
      <c r="DXD4"/>
      <c r="DXE4"/>
      <c r="DXF4"/>
      <c r="DXG4"/>
      <c r="DXH4"/>
      <c r="DXI4"/>
      <c r="DXJ4"/>
      <c r="DXK4"/>
      <c r="DXL4"/>
      <c r="DXM4"/>
      <c r="DXN4"/>
      <c r="DXO4"/>
      <c r="DXP4"/>
      <c r="DXQ4"/>
      <c r="DXR4"/>
      <c r="DXS4"/>
      <c r="DXT4"/>
      <c r="DXU4"/>
      <c r="DXV4"/>
      <c r="DXW4"/>
      <c r="DXX4"/>
      <c r="DXY4"/>
      <c r="DXZ4"/>
      <c r="DYA4"/>
      <c r="DYB4"/>
      <c r="DYC4"/>
      <c r="DYD4"/>
      <c r="DYE4"/>
      <c r="DYF4"/>
      <c r="DYG4"/>
      <c r="DYH4"/>
      <c r="DYI4"/>
      <c r="DYJ4"/>
      <c r="DYK4"/>
      <c r="DYL4"/>
      <c r="DYM4"/>
      <c r="DYN4"/>
      <c r="DYO4"/>
      <c r="DYP4"/>
      <c r="DYQ4"/>
      <c r="DYR4"/>
      <c r="DYS4"/>
      <c r="DYT4"/>
      <c r="DYU4"/>
      <c r="DYV4"/>
      <c r="DYW4"/>
      <c r="DYX4"/>
      <c r="DYY4"/>
      <c r="DYZ4"/>
      <c r="DZA4"/>
      <c r="DZB4"/>
      <c r="DZC4"/>
      <c r="DZD4"/>
      <c r="DZE4"/>
      <c r="DZF4"/>
      <c r="DZG4"/>
      <c r="DZH4"/>
      <c r="DZI4"/>
      <c r="DZJ4"/>
      <c r="DZK4"/>
      <c r="DZL4"/>
      <c r="DZM4"/>
      <c r="DZN4"/>
      <c r="DZO4"/>
      <c r="DZP4"/>
      <c r="DZQ4"/>
      <c r="DZR4"/>
      <c r="DZS4"/>
      <c r="DZT4"/>
      <c r="DZU4"/>
      <c r="DZV4"/>
      <c r="DZW4"/>
      <c r="DZX4"/>
      <c r="DZY4"/>
      <c r="DZZ4"/>
      <c r="EAA4"/>
      <c r="EAB4"/>
      <c r="EAC4"/>
      <c r="EAD4"/>
      <c r="EAE4"/>
      <c r="EAF4"/>
      <c r="EAG4"/>
      <c r="EAH4"/>
      <c r="EAI4"/>
      <c r="EAJ4"/>
      <c r="EAK4"/>
      <c r="EAL4"/>
      <c r="EAM4"/>
      <c r="EAN4"/>
      <c r="EAO4"/>
      <c r="EAP4"/>
      <c r="EAQ4"/>
      <c r="EAR4"/>
      <c r="EAS4"/>
      <c r="EAT4"/>
      <c r="EAU4"/>
      <c r="EAV4"/>
      <c r="EAW4"/>
      <c r="EAX4"/>
      <c r="EAY4"/>
      <c r="EAZ4"/>
      <c r="EBA4"/>
      <c r="EBB4"/>
      <c r="EBC4"/>
      <c r="EBD4"/>
      <c r="EBE4"/>
      <c r="EBF4"/>
      <c r="EBG4"/>
      <c r="EBH4"/>
      <c r="EBI4"/>
      <c r="EBJ4"/>
      <c r="EBK4"/>
      <c r="EBL4"/>
      <c r="EBM4"/>
      <c r="EBN4"/>
      <c r="EBO4"/>
      <c r="EBP4"/>
      <c r="EBQ4"/>
      <c r="EBR4"/>
      <c r="EBS4"/>
      <c r="EBT4"/>
      <c r="EBU4"/>
      <c r="EBV4"/>
      <c r="EBW4"/>
      <c r="EBX4"/>
      <c r="EBY4"/>
      <c r="EBZ4"/>
      <c r="ECA4"/>
      <c r="ECB4"/>
      <c r="ECC4"/>
      <c r="ECD4"/>
      <c r="ECE4"/>
      <c r="ECF4"/>
      <c r="ECG4"/>
      <c r="ECH4"/>
      <c r="ECI4"/>
      <c r="ECJ4"/>
      <c r="ECK4"/>
      <c r="ECL4"/>
      <c r="ECM4"/>
      <c r="ECN4"/>
      <c r="ECO4"/>
      <c r="ECP4"/>
      <c r="ECQ4"/>
      <c r="ECR4"/>
      <c r="ECS4"/>
      <c r="ECT4"/>
      <c r="ECU4"/>
      <c r="ECV4"/>
      <c r="ECW4"/>
      <c r="ECX4"/>
      <c r="ECY4"/>
      <c r="ECZ4"/>
      <c r="EDA4"/>
      <c r="EDB4"/>
      <c r="EDC4"/>
      <c r="EDD4"/>
      <c r="EDE4"/>
      <c r="EDF4"/>
      <c r="EDG4"/>
      <c r="EDH4"/>
      <c r="EDI4"/>
      <c r="EDJ4"/>
      <c r="EDK4"/>
      <c r="EDL4"/>
      <c r="EDM4"/>
      <c r="EDN4"/>
      <c r="EDO4"/>
      <c r="EDP4"/>
      <c r="EDQ4"/>
      <c r="EDR4"/>
      <c r="EDS4"/>
      <c r="EDT4"/>
      <c r="EDU4"/>
      <c r="EDV4"/>
      <c r="EDW4"/>
      <c r="EDX4"/>
      <c r="EDY4"/>
      <c r="EDZ4"/>
      <c r="EEA4"/>
      <c r="EEB4"/>
      <c r="EEC4"/>
      <c r="EED4"/>
      <c r="EEE4"/>
      <c r="EEF4"/>
      <c r="EEG4"/>
      <c r="EEH4"/>
      <c r="EEI4"/>
      <c r="EEJ4"/>
      <c r="EEK4"/>
      <c r="EEL4"/>
      <c r="EEM4"/>
      <c r="EEN4"/>
      <c r="EEO4"/>
      <c r="EEP4"/>
      <c r="EEQ4"/>
      <c r="EER4"/>
      <c r="EES4"/>
      <c r="EET4"/>
      <c r="EEU4"/>
      <c r="EEV4"/>
      <c r="EEW4"/>
      <c r="EEX4"/>
      <c r="EEY4"/>
      <c r="EEZ4"/>
      <c r="EFA4"/>
      <c r="EFB4"/>
      <c r="EFC4"/>
      <c r="EFD4"/>
      <c r="EFE4"/>
      <c r="EFF4"/>
      <c r="EFG4"/>
      <c r="EFH4"/>
      <c r="EFI4"/>
      <c r="EFJ4"/>
      <c r="EFK4"/>
      <c r="EFL4"/>
      <c r="EFM4"/>
      <c r="EFN4"/>
      <c r="EFO4"/>
      <c r="EFP4"/>
      <c r="EFQ4"/>
      <c r="EFR4"/>
      <c r="EFS4"/>
      <c r="EFT4"/>
      <c r="EFU4"/>
      <c r="EFV4"/>
      <c r="EFW4"/>
      <c r="EFX4"/>
      <c r="EFY4"/>
      <c r="EFZ4"/>
      <c r="EGA4"/>
      <c r="EGB4"/>
      <c r="EGC4"/>
      <c r="EGD4"/>
      <c r="EGE4"/>
      <c r="EGF4"/>
      <c r="EGG4"/>
      <c r="EGH4"/>
      <c r="EGI4"/>
      <c r="EGJ4"/>
      <c r="EGK4"/>
      <c r="EGL4"/>
      <c r="EGM4"/>
      <c r="EGN4"/>
      <c r="EGO4"/>
      <c r="EGP4"/>
      <c r="EGQ4"/>
      <c r="EGR4"/>
      <c r="EGS4"/>
      <c r="EGT4"/>
      <c r="EGU4"/>
      <c r="EGV4"/>
      <c r="EGW4"/>
      <c r="EGX4"/>
      <c r="EGY4"/>
      <c r="EGZ4"/>
      <c r="EHA4"/>
      <c r="EHB4"/>
      <c r="EHC4"/>
      <c r="EHD4"/>
      <c r="EHE4"/>
      <c r="EHF4"/>
      <c r="EHG4"/>
      <c r="EHH4"/>
      <c r="EHI4"/>
      <c r="EHJ4"/>
      <c r="EHK4"/>
      <c r="EHL4"/>
      <c r="EHM4"/>
      <c r="EHN4"/>
      <c r="EHO4"/>
      <c r="EHP4"/>
      <c r="EHQ4"/>
      <c r="EHR4"/>
      <c r="EHS4"/>
      <c r="EHT4"/>
      <c r="EHU4"/>
      <c r="EHV4"/>
      <c r="EHW4"/>
      <c r="EHX4"/>
      <c r="EHY4"/>
      <c r="EHZ4"/>
      <c r="EIA4"/>
      <c r="EIB4"/>
      <c r="EIC4"/>
      <c r="EID4"/>
      <c r="EIE4"/>
      <c r="EIF4"/>
      <c r="EIG4"/>
      <c r="EIH4"/>
      <c r="EII4"/>
      <c r="EIJ4"/>
      <c r="EIK4"/>
      <c r="EIL4"/>
      <c r="EIM4"/>
      <c r="EIN4"/>
      <c r="EIO4"/>
      <c r="EIP4"/>
      <c r="EIQ4"/>
      <c r="EIR4"/>
      <c r="EIS4"/>
      <c r="EIT4"/>
      <c r="EIU4"/>
      <c r="EIV4"/>
      <c r="EIW4"/>
      <c r="EIX4"/>
      <c r="EIY4"/>
      <c r="EIZ4"/>
      <c r="EJA4"/>
      <c r="EJB4"/>
      <c r="EJC4"/>
      <c r="EJD4"/>
      <c r="EJE4"/>
      <c r="EJF4"/>
      <c r="EJG4"/>
      <c r="EJH4"/>
      <c r="EJI4"/>
      <c r="EJJ4"/>
      <c r="EJK4"/>
      <c r="EJL4"/>
      <c r="EJM4"/>
      <c r="EJN4"/>
      <c r="EJO4"/>
      <c r="EJP4"/>
      <c r="EJQ4"/>
      <c r="EJR4"/>
      <c r="EJS4"/>
      <c r="EJT4"/>
      <c r="EJU4"/>
      <c r="EJV4"/>
      <c r="EJW4"/>
      <c r="EJX4"/>
      <c r="EJY4"/>
      <c r="EJZ4"/>
      <c r="EKA4"/>
      <c r="EKB4"/>
      <c r="EKC4"/>
      <c r="EKD4"/>
      <c r="EKE4"/>
      <c r="EKF4"/>
      <c r="EKG4"/>
      <c r="EKH4"/>
      <c r="EKI4"/>
      <c r="EKJ4"/>
      <c r="EKK4"/>
      <c r="EKL4"/>
      <c r="EKM4"/>
      <c r="EKN4"/>
      <c r="EKO4"/>
      <c r="EKP4"/>
      <c r="EKQ4"/>
      <c r="EKR4"/>
      <c r="EKS4"/>
      <c r="EKT4"/>
      <c r="EKU4"/>
      <c r="EKV4"/>
      <c r="EKW4"/>
      <c r="EKX4"/>
      <c r="EKY4"/>
      <c r="EKZ4"/>
      <c r="ELA4"/>
      <c r="ELB4"/>
      <c r="ELC4"/>
      <c r="ELD4"/>
      <c r="ELE4"/>
      <c r="ELF4"/>
      <c r="ELG4"/>
      <c r="ELH4"/>
      <c r="ELI4"/>
      <c r="ELJ4"/>
      <c r="ELK4"/>
      <c r="ELL4"/>
      <c r="ELM4"/>
      <c r="ELN4"/>
      <c r="ELO4"/>
      <c r="ELP4"/>
      <c r="ELQ4"/>
      <c r="ELR4"/>
      <c r="ELS4"/>
      <c r="ELT4"/>
      <c r="ELU4"/>
      <c r="ELV4"/>
      <c r="ELW4"/>
      <c r="ELX4"/>
      <c r="ELY4"/>
      <c r="ELZ4"/>
      <c r="EMA4"/>
      <c r="EMB4"/>
      <c r="EMC4"/>
      <c r="EMD4"/>
      <c r="EME4"/>
      <c r="EMF4"/>
      <c r="EMG4"/>
      <c r="EMH4"/>
      <c r="EMI4"/>
      <c r="EMJ4"/>
      <c r="EMK4"/>
      <c r="EML4"/>
      <c r="EMM4"/>
      <c r="EMN4"/>
      <c r="EMO4"/>
      <c r="EMP4"/>
      <c r="EMQ4"/>
      <c r="EMR4"/>
      <c r="EMS4"/>
      <c r="EMT4"/>
      <c r="EMU4"/>
      <c r="EMV4"/>
      <c r="EMW4"/>
      <c r="EMX4"/>
      <c r="EMY4"/>
      <c r="EMZ4"/>
      <c r="ENA4"/>
      <c r="ENB4"/>
      <c r="ENC4"/>
      <c r="END4"/>
      <c r="ENE4"/>
      <c r="ENF4"/>
      <c r="ENG4"/>
      <c r="ENH4"/>
      <c r="ENI4"/>
      <c r="ENJ4"/>
      <c r="ENK4"/>
      <c r="ENL4"/>
      <c r="ENM4"/>
      <c r="ENN4"/>
      <c r="ENO4"/>
      <c r="ENP4"/>
      <c r="ENQ4"/>
      <c r="ENR4"/>
      <c r="ENS4"/>
      <c r="ENT4"/>
      <c r="ENU4"/>
      <c r="ENV4"/>
      <c r="ENW4"/>
      <c r="ENX4"/>
      <c r="ENY4"/>
      <c r="ENZ4"/>
      <c r="EOA4"/>
      <c r="EOB4"/>
      <c r="EOC4"/>
      <c r="EOD4"/>
      <c r="EOE4"/>
      <c r="EOF4"/>
      <c r="EOG4"/>
      <c r="EOH4"/>
      <c r="EOI4"/>
      <c r="EOJ4"/>
      <c r="EOK4"/>
      <c r="EOL4"/>
      <c r="EOM4"/>
      <c r="EON4"/>
      <c r="EOO4"/>
      <c r="EOP4"/>
      <c r="EOQ4"/>
      <c r="EOR4"/>
      <c r="EOS4"/>
      <c r="EOT4"/>
      <c r="EOU4"/>
      <c r="EOV4"/>
      <c r="EOW4"/>
      <c r="EOX4"/>
      <c r="EOY4"/>
      <c r="EOZ4"/>
      <c r="EPA4"/>
      <c r="EPB4"/>
      <c r="EPC4"/>
      <c r="EPD4"/>
      <c r="EPE4"/>
      <c r="EPF4"/>
      <c r="EPG4"/>
      <c r="EPH4"/>
      <c r="EPI4"/>
      <c r="EPJ4"/>
      <c r="EPK4"/>
      <c r="EPL4"/>
      <c r="EPM4"/>
      <c r="EPN4"/>
      <c r="EPO4"/>
      <c r="EPP4"/>
      <c r="EPQ4"/>
      <c r="EPR4"/>
      <c r="EPS4"/>
      <c r="EPT4"/>
      <c r="EPU4"/>
      <c r="EPV4"/>
      <c r="EPW4"/>
      <c r="EPX4"/>
      <c r="EPY4"/>
      <c r="EPZ4"/>
      <c r="EQA4"/>
      <c r="EQB4"/>
      <c r="EQC4"/>
      <c r="EQD4"/>
      <c r="EQE4"/>
      <c r="EQF4"/>
      <c r="EQG4"/>
      <c r="EQH4"/>
      <c r="EQI4"/>
      <c r="EQJ4"/>
      <c r="EQK4"/>
      <c r="EQL4"/>
      <c r="EQM4"/>
      <c r="EQN4"/>
      <c r="EQO4"/>
      <c r="EQP4"/>
      <c r="EQQ4"/>
      <c r="EQR4"/>
      <c r="EQS4"/>
      <c r="EQT4"/>
      <c r="EQU4"/>
      <c r="EQV4"/>
      <c r="EQW4"/>
      <c r="EQX4"/>
      <c r="EQY4"/>
      <c r="EQZ4"/>
      <c r="ERA4"/>
      <c r="ERB4"/>
      <c r="ERC4"/>
      <c r="ERD4"/>
      <c r="ERE4"/>
      <c r="ERF4"/>
      <c r="ERG4"/>
      <c r="ERH4"/>
      <c r="ERI4"/>
      <c r="ERJ4"/>
      <c r="ERK4"/>
      <c r="ERL4"/>
      <c r="ERM4"/>
      <c r="ERN4"/>
      <c r="ERO4"/>
      <c r="ERP4"/>
      <c r="ERQ4"/>
      <c r="ERR4"/>
      <c r="ERS4"/>
      <c r="ERT4"/>
      <c r="ERU4"/>
      <c r="ERV4"/>
      <c r="ERW4"/>
      <c r="ERX4"/>
      <c r="ERY4"/>
      <c r="ERZ4"/>
      <c r="ESA4"/>
      <c r="ESB4"/>
      <c r="ESC4"/>
      <c r="ESD4"/>
      <c r="ESE4"/>
      <c r="ESF4"/>
      <c r="ESG4"/>
      <c r="ESH4"/>
      <c r="ESI4"/>
      <c r="ESJ4"/>
      <c r="ESK4"/>
      <c r="ESL4"/>
      <c r="ESM4"/>
      <c r="ESN4"/>
      <c r="ESO4"/>
      <c r="ESP4"/>
      <c r="ESQ4"/>
      <c r="ESR4"/>
      <c r="ESS4"/>
      <c r="EST4"/>
      <c r="ESU4"/>
      <c r="ESV4"/>
      <c r="ESW4"/>
      <c r="ESX4"/>
      <c r="ESY4"/>
      <c r="ESZ4"/>
      <c r="ETA4"/>
      <c r="ETB4"/>
      <c r="ETC4"/>
      <c r="ETD4"/>
      <c r="ETE4"/>
      <c r="ETF4"/>
      <c r="ETG4"/>
      <c r="ETH4"/>
      <c r="ETI4"/>
      <c r="ETJ4"/>
      <c r="ETK4"/>
      <c r="ETL4"/>
      <c r="ETM4"/>
      <c r="ETN4"/>
      <c r="ETO4"/>
      <c r="ETP4"/>
      <c r="ETQ4"/>
      <c r="ETR4"/>
      <c r="ETS4"/>
      <c r="ETT4"/>
      <c r="ETU4"/>
      <c r="ETV4"/>
      <c r="ETW4"/>
      <c r="ETX4"/>
      <c r="ETY4"/>
      <c r="ETZ4"/>
      <c r="EUA4"/>
      <c r="EUB4"/>
      <c r="EUC4"/>
      <c r="EUD4"/>
      <c r="EUE4"/>
      <c r="EUF4"/>
      <c r="EUG4"/>
      <c r="EUH4"/>
      <c r="EUI4"/>
      <c r="EUJ4"/>
      <c r="EUK4"/>
      <c r="EUL4"/>
      <c r="EUM4"/>
      <c r="EUN4"/>
      <c r="EUO4"/>
      <c r="EUP4"/>
      <c r="EUQ4"/>
      <c r="EUR4"/>
      <c r="EUS4"/>
      <c r="EUT4"/>
      <c r="EUU4"/>
      <c r="EUV4"/>
      <c r="EUW4"/>
      <c r="EUX4"/>
      <c r="EUY4"/>
      <c r="EUZ4"/>
      <c r="EVA4"/>
      <c r="EVB4"/>
      <c r="EVC4"/>
      <c r="EVD4"/>
      <c r="EVE4"/>
      <c r="EVF4"/>
      <c r="EVG4"/>
      <c r="EVH4"/>
      <c r="EVI4"/>
      <c r="EVJ4"/>
      <c r="EVK4"/>
      <c r="EVL4"/>
      <c r="EVM4"/>
      <c r="EVN4"/>
      <c r="EVO4"/>
      <c r="EVP4"/>
      <c r="EVQ4"/>
      <c r="EVR4"/>
      <c r="EVS4"/>
      <c r="EVT4"/>
      <c r="EVU4"/>
      <c r="EVV4"/>
      <c r="EVW4"/>
      <c r="EVX4"/>
      <c r="EVY4"/>
      <c r="EVZ4"/>
      <c r="EWA4"/>
      <c r="EWB4"/>
      <c r="EWC4"/>
      <c r="EWD4"/>
      <c r="EWE4"/>
      <c r="EWF4"/>
      <c r="EWG4"/>
      <c r="EWH4"/>
      <c r="EWI4"/>
      <c r="EWJ4"/>
      <c r="EWK4"/>
      <c r="EWL4"/>
      <c r="EWM4"/>
      <c r="EWN4"/>
      <c r="EWO4"/>
      <c r="EWP4"/>
      <c r="EWQ4"/>
      <c r="EWR4"/>
      <c r="EWS4"/>
      <c r="EWT4"/>
      <c r="EWU4"/>
      <c r="EWV4"/>
      <c r="EWW4"/>
      <c r="EWX4"/>
      <c r="EWY4"/>
      <c r="EWZ4"/>
      <c r="EXA4"/>
      <c r="EXB4"/>
      <c r="EXC4"/>
      <c r="EXD4"/>
      <c r="EXE4"/>
      <c r="EXF4"/>
      <c r="EXG4"/>
      <c r="EXH4"/>
      <c r="EXI4"/>
      <c r="EXJ4"/>
      <c r="EXK4"/>
      <c r="EXL4"/>
      <c r="EXM4"/>
      <c r="EXN4"/>
      <c r="EXO4"/>
      <c r="EXP4"/>
      <c r="EXQ4"/>
      <c r="EXR4"/>
      <c r="EXS4"/>
      <c r="EXT4"/>
      <c r="EXU4"/>
      <c r="EXV4"/>
      <c r="EXW4"/>
      <c r="EXX4"/>
      <c r="EXY4"/>
      <c r="EXZ4"/>
      <c r="EYA4"/>
      <c r="EYB4"/>
      <c r="EYC4"/>
      <c r="EYD4"/>
      <c r="EYE4"/>
      <c r="EYF4"/>
      <c r="EYG4"/>
      <c r="EYH4"/>
      <c r="EYI4"/>
      <c r="EYJ4"/>
      <c r="EYK4"/>
      <c r="EYL4"/>
      <c r="EYM4"/>
      <c r="EYN4"/>
      <c r="EYO4"/>
      <c r="EYP4"/>
      <c r="EYQ4"/>
      <c r="EYR4"/>
      <c r="EYS4"/>
      <c r="EYT4"/>
      <c r="EYU4"/>
      <c r="EYV4"/>
      <c r="EYW4"/>
      <c r="EYX4"/>
      <c r="EYY4"/>
      <c r="EYZ4"/>
      <c r="EZA4"/>
      <c r="EZB4"/>
      <c r="EZC4"/>
      <c r="EZD4"/>
      <c r="EZE4"/>
      <c r="EZF4"/>
      <c r="EZG4"/>
      <c r="EZH4"/>
      <c r="EZI4"/>
      <c r="EZJ4"/>
      <c r="EZK4"/>
      <c r="EZL4"/>
      <c r="EZM4"/>
      <c r="EZN4"/>
      <c r="EZO4"/>
      <c r="EZP4"/>
      <c r="EZQ4"/>
      <c r="EZR4"/>
      <c r="EZS4"/>
      <c r="EZT4"/>
      <c r="EZU4"/>
      <c r="EZV4"/>
      <c r="EZW4"/>
      <c r="EZX4"/>
      <c r="EZY4"/>
      <c r="EZZ4"/>
      <c r="FAA4"/>
      <c r="FAB4"/>
      <c r="FAC4"/>
      <c r="FAD4"/>
      <c r="FAE4"/>
      <c r="FAF4"/>
      <c r="FAG4"/>
      <c r="FAH4"/>
      <c r="FAI4"/>
      <c r="FAJ4"/>
      <c r="FAK4"/>
      <c r="FAL4"/>
      <c r="FAM4"/>
      <c r="FAN4"/>
      <c r="FAO4"/>
      <c r="FAP4"/>
      <c r="FAQ4"/>
      <c r="FAR4"/>
      <c r="FAS4"/>
      <c r="FAT4"/>
      <c r="FAU4"/>
      <c r="FAV4"/>
      <c r="FAW4"/>
      <c r="FAX4"/>
      <c r="FAY4"/>
      <c r="FAZ4"/>
      <c r="FBA4"/>
      <c r="FBB4"/>
      <c r="FBC4"/>
      <c r="FBD4"/>
      <c r="FBE4"/>
      <c r="FBF4"/>
      <c r="FBG4"/>
      <c r="FBH4"/>
      <c r="FBI4"/>
      <c r="FBJ4"/>
      <c r="FBK4"/>
      <c r="FBL4"/>
      <c r="FBM4"/>
      <c r="FBN4"/>
      <c r="FBO4"/>
      <c r="FBP4"/>
      <c r="FBQ4"/>
      <c r="FBR4"/>
      <c r="FBS4"/>
      <c r="FBT4"/>
      <c r="FBU4"/>
      <c r="FBV4"/>
      <c r="FBW4"/>
      <c r="FBX4"/>
      <c r="FBY4"/>
      <c r="FBZ4"/>
      <c r="FCA4"/>
      <c r="FCB4"/>
      <c r="FCC4"/>
      <c r="FCD4"/>
      <c r="FCE4"/>
      <c r="FCF4"/>
      <c r="FCG4"/>
      <c r="FCH4"/>
      <c r="FCI4"/>
      <c r="FCJ4"/>
      <c r="FCK4"/>
      <c r="FCL4"/>
      <c r="FCM4"/>
      <c r="FCN4"/>
      <c r="FCO4"/>
      <c r="FCP4"/>
      <c r="FCQ4"/>
      <c r="FCR4"/>
      <c r="FCS4"/>
      <c r="FCT4"/>
      <c r="FCU4"/>
      <c r="FCV4"/>
      <c r="FCW4"/>
      <c r="FCX4"/>
      <c r="FCY4"/>
      <c r="FCZ4"/>
      <c r="FDA4"/>
      <c r="FDB4"/>
      <c r="FDC4"/>
      <c r="FDD4"/>
      <c r="FDE4"/>
      <c r="FDF4"/>
      <c r="FDG4"/>
      <c r="FDH4"/>
      <c r="FDI4"/>
      <c r="FDJ4"/>
      <c r="FDK4"/>
      <c r="FDL4"/>
      <c r="FDM4"/>
      <c r="FDN4"/>
      <c r="FDO4"/>
      <c r="FDP4"/>
      <c r="FDQ4"/>
      <c r="FDR4"/>
      <c r="FDS4"/>
      <c r="FDT4"/>
      <c r="FDU4"/>
      <c r="FDV4"/>
      <c r="FDW4"/>
      <c r="FDX4"/>
      <c r="FDY4"/>
      <c r="FDZ4"/>
      <c r="FEA4"/>
      <c r="FEB4"/>
      <c r="FEC4"/>
      <c r="FED4"/>
      <c r="FEE4"/>
      <c r="FEF4"/>
      <c r="FEG4"/>
      <c r="FEH4"/>
      <c r="FEI4"/>
      <c r="FEJ4"/>
      <c r="FEK4"/>
      <c r="FEL4"/>
      <c r="FEM4"/>
      <c r="FEN4"/>
      <c r="FEO4"/>
      <c r="FEP4"/>
      <c r="FEQ4"/>
      <c r="FER4"/>
      <c r="FES4"/>
      <c r="FET4"/>
      <c r="FEU4"/>
      <c r="FEV4"/>
      <c r="FEW4"/>
      <c r="FEX4"/>
      <c r="FEY4"/>
      <c r="FEZ4"/>
      <c r="FFA4"/>
      <c r="FFB4"/>
      <c r="FFC4"/>
      <c r="FFD4"/>
      <c r="FFE4"/>
      <c r="FFF4"/>
      <c r="FFG4"/>
      <c r="FFH4"/>
      <c r="FFI4"/>
      <c r="FFJ4"/>
      <c r="FFK4"/>
      <c r="FFL4"/>
      <c r="FFM4"/>
      <c r="FFN4"/>
      <c r="FFO4"/>
      <c r="FFP4"/>
      <c r="FFQ4"/>
      <c r="FFR4"/>
      <c r="FFS4"/>
      <c r="FFT4"/>
      <c r="FFU4"/>
      <c r="FFV4"/>
      <c r="FFW4"/>
      <c r="FFX4"/>
      <c r="FFY4"/>
      <c r="FFZ4"/>
      <c r="FGA4"/>
      <c r="FGB4"/>
      <c r="FGC4"/>
      <c r="FGD4"/>
      <c r="FGE4"/>
      <c r="FGF4"/>
      <c r="FGG4"/>
      <c r="FGH4"/>
      <c r="FGI4"/>
      <c r="FGJ4"/>
      <c r="FGK4"/>
      <c r="FGL4"/>
      <c r="FGM4"/>
      <c r="FGN4"/>
      <c r="FGO4"/>
      <c r="FGP4"/>
      <c r="FGQ4"/>
      <c r="FGR4"/>
      <c r="FGS4"/>
      <c r="FGT4"/>
      <c r="FGU4"/>
      <c r="FGV4"/>
      <c r="FGW4"/>
      <c r="FGX4"/>
      <c r="FGY4"/>
      <c r="FGZ4"/>
      <c r="FHA4"/>
      <c r="FHB4"/>
      <c r="FHC4"/>
      <c r="FHD4"/>
      <c r="FHE4"/>
      <c r="FHF4"/>
      <c r="FHG4"/>
      <c r="FHH4"/>
      <c r="FHI4"/>
      <c r="FHJ4"/>
      <c r="FHK4"/>
      <c r="FHL4"/>
      <c r="FHM4"/>
      <c r="FHN4"/>
      <c r="FHO4"/>
      <c r="FHP4"/>
      <c r="FHQ4"/>
      <c r="FHR4"/>
      <c r="FHS4"/>
      <c r="FHT4"/>
      <c r="FHU4"/>
      <c r="FHV4"/>
      <c r="FHW4"/>
      <c r="FHX4"/>
      <c r="FHY4"/>
      <c r="FHZ4"/>
      <c r="FIA4"/>
      <c r="FIB4"/>
      <c r="FIC4"/>
      <c r="FID4"/>
      <c r="FIE4"/>
      <c r="FIF4"/>
      <c r="FIG4"/>
      <c r="FIH4"/>
      <c r="FII4"/>
      <c r="FIJ4"/>
      <c r="FIK4"/>
      <c r="FIL4"/>
      <c r="FIM4"/>
      <c r="FIN4"/>
      <c r="FIO4"/>
      <c r="FIP4"/>
      <c r="FIQ4"/>
      <c r="FIR4"/>
      <c r="FIS4"/>
      <c r="FIT4"/>
      <c r="FIU4"/>
      <c r="FIV4"/>
      <c r="FIW4"/>
      <c r="FIX4"/>
      <c r="FIY4"/>
      <c r="FIZ4"/>
      <c r="FJA4"/>
      <c r="FJB4"/>
      <c r="FJC4"/>
      <c r="FJD4"/>
      <c r="FJE4"/>
      <c r="FJF4"/>
      <c r="FJG4"/>
      <c r="FJH4"/>
      <c r="FJI4"/>
      <c r="FJJ4"/>
      <c r="FJK4"/>
      <c r="FJL4"/>
      <c r="FJM4"/>
      <c r="FJN4"/>
      <c r="FJO4"/>
      <c r="FJP4"/>
      <c r="FJQ4"/>
      <c r="FJR4"/>
      <c r="FJS4"/>
      <c r="FJT4"/>
      <c r="FJU4"/>
      <c r="FJV4"/>
      <c r="FJW4"/>
      <c r="FJX4"/>
      <c r="FJY4"/>
      <c r="FJZ4"/>
      <c r="FKA4"/>
      <c r="FKB4"/>
      <c r="FKC4"/>
      <c r="FKD4"/>
      <c r="FKE4"/>
      <c r="FKF4"/>
      <c r="FKG4"/>
      <c r="FKH4"/>
      <c r="FKI4"/>
      <c r="FKJ4"/>
      <c r="FKK4"/>
      <c r="FKL4"/>
      <c r="FKM4"/>
      <c r="FKN4"/>
      <c r="FKO4"/>
      <c r="FKP4"/>
      <c r="FKQ4"/>
      <c r="FKR4"/>
      <c r="FKS4"/>
      <c r="FKT4"/>
      <c r="FKU4"/>
      <c r="FKV4"/>
      <c r="FKW4"/>
      <c r="FKX4"/>
      <c r="FKY4"/>
      <c r="FKZ4"/>
      <c r="FLA4"/>
      <c r="FLB4"/>
      <c r="FLC4"/>
      <c r="FLD4"/>
      <c r="FLE4"/>
      <c r="FLF4"/>
      <c r="FLG4"/>
      <c r="FLH4"/>
      <c r="FLI4"/>
      <c r="FLJ4"/>
      <c r="FLK4"/>
      <c r="FLL4"/>
      <c r="FLM4"/>
      <c r="FLN4"/>
      <c r="FLO4"/>
      <c r="FLP4"/>
      <c r="FLQ4"/>
      <c r="FLR4"/>
      <c r="FLS4"/>
      <c r="FLT4"/>
      <c r="FLU4"/>
      <c r="FLV4"/>
      <c r="FLW4"/>
      <c r="FLX4"/>
      <c r="FLY4"/>
      <c r="FLZ4"/>
      <c r="FMA4"/>
      <c r="FMB4"/>
      <c r="FMC4"/>
      <c r="FMD4"/>
      <c r="FME4"/>
      <c r="FMF4"/>
      <c r="FMG4"/>
      <c r="FMH4"/>
      <c r="FMI4"/>
      <c r="FMJ4"/>
      <c r="FMK4"/>
      <c r="FML4"/>
      <c r="FMM4"/>
      <c r="FMN4"/>
      <c r="FMO4"/>
      <c r="FMP4"/>
      <c r="FMQ4"/>
      <c r="FMR4"/>
      <c r="FMS4"/>
      <c r="FMT4"/>
      <c r="FMU4"/>
      <c r="FMV4"/>
      <c r="FMW4"/>
      <c r="FMX4"/>
      <c r="FMY4"/>
      <c r="FMZ4"/>
      <c r="FNA4"/>
      <c r="FNB4"/>
      <c r="FNC4"/>
      <c r="FND4"/>
      <c r="FNE4"/>
      <c r="FNF4"/>
      <c r="FNG4"/>
      <c r="FNH4"/>
      <c r="FNI4"/>
      <c r="FNJ4"/>
      <c r="FNK4"/>
      <c r="FNL4"/>
      <c r="FNM4"/>
      <c r="FNN4"/>
      <c r="FNO4"/>
      <c r="FNP4"/>
      <c r="FNQ4"/>
      <c r="FNR4"/>
      <c r="FNS4"/>
      <c r="FNT4"/>
      <c r="FNU4"/>
      <c r="FNV4"/>
      <c r="FNW4"/>
      <c r="FNX4"/>
      <c r="FNY4"/>
      <c r="FNZ4"/>
      <c r="FOA4"/>
      <c r="FOB4"/>
      <c r="FOC4"/>
      <c r="FOD4"/>
      <c r="FOE4"/>
      <c r="FOF4"/>
      <c r="FOG4"/>
      <c r="FOH4"/>
      <c r="FOI4"/>
      <c r="FOJ4"/>
      <c r="FOK4"/>
      <c r="FOL4"/>
      <c r="FOM4"/>
      <c r="FON4"/>
      <c r="FOO4"/>
      <c r="FOP4"/>
      <c r="FOQ4"/>
      <c r="FOR4"/>
      <c r="FOS4"/>
      <c r="FOT4"/>
      <c r="FOU4"/>
      <c r="FOV4"/>
      <c r="FOW4"/>
      <c r="FOX4"/>
      <c r="FOY4"/>
      <c r="FOZ4"/>
      <c r="FPA4"/>
      <c r="FPB4"/>
      <c r="FPC4"/>
      <c r="FPD4"/>
      <c r="FPE4"/>
      <c r="FPF4"/>
      <c r="FPG4"/>
      <c r="FPH4"/>
      <c r="FPI4"/>
      <c r="FPJ4"/>
      <c r="FPK4"/>
      <c r="FPL4"/>
      <c r="FPM4"/>
      <c r="FPN4"/>
      <c r="FPO4"/>
      <c r="FPP4"/>
      <c r="FPQ4"/>
      <c r="FPR4"/>
      <c r="FPS4"/>
      <c r="FPT4"/>
      <c r="FPU4"/>
      <c r="FPV4"/>
      <c r="FPW4"/>
      <c r="FPX4"/>
      <c r="FPY4"/>
      <c r="FPZ4"/>
      <c r="FQA4"/>
      <c r="FQB4"/>
      <c r="FQC4"/>
      <c r="FQD4"/>
      <c r="FQE4"/>
      <c r="FQF4"/>
      <c r="FQG4"/>
      <c r="FQH4"/>
      <c r="FQI4"/>
      <c r="FQJ4"/>
      <c r="FQK4"/>
      <c r="FQL4"/>
      <c r="FQM4"/>
      <c r="FQN4"/>
      <c r="FQO4"/>
      <c r="FQP4"/>
      <c r="FQQ4"/>
      <c r="FQR4"/>
      <c r="FQS4"/>
      <c r="FQT4"/>
      <c r="FQU4"/>
      <c r="FQV4"/>
      <c r="FQW4"/>
      <c r="FQX4"/>
      <c r="FQY4"/>
      <c r="FQZ4"/>
      <c r="FRA4"/>
      <c r="FRB4"/>
      <c r="FRC4"/>
      <c r="FRD4"/>
      <c r="FRE4"/>
      <c r="FRF4"/>
      <c r="FRG4"/>
      <c r="FRH4"/>
      <c r="FRI4"/>
      <c r="FRJ4"/>
      <c r="FRK4"/>
      <c r="FRL4"/>
      <c r="FRM4"/>
      <c r="FRN4"/>
      <c r="FRO4"/>
      <c r="FRP4"/>
      <c r="FRQ4"/>
      <c r="FRR4"/>
      <c r="FRS4"/>
      <c r="FRT4"/>
      <c r="FRU4"/>
      <c r="FRV4"/>
      <c r="FRW4"/>
      <c r="FRX4"/>
      <c r="FRY4"/>
      <c r="FRZ4"/>
      <c r="FSA4"/>
      <c r="FSB4"/>
      <c r="FSC4"/>
      <c r="FSD4"/>
      <c r="FSE4"/>
      <c r="FSF4"/>
      <c r="FSG4"/>
      <c r="FSH4"/>
      <c r="FSI4"/>
      <c r="FSJ4"/>
      <c r="FSK4"/>
      <c r="FSL4"/>
      <c r="FSM4"/>
      <c r="FSN4"/>
      <c r="FSO4"/>
      <c r="FSP4"/>
      <c r="FSQ4"/>
      <c r="FSR4"/>
      <c r="FSS4"/>
      <c r="FST4"/>
      <c r="FSU4"/>
      <c r="FSV4"/>
      <c r="FSW4"/>
      <c r="FSX4"/>
      <c r="FSY4"/>
      <c r="FSZ4"/>
      <c r="FTA4"/>
      <c r="FTB4"/>
      <c r="FTC4"/>
      <c r="FTD4"/>
      <c r="FTE4"/>
      <c r="FTF4"/>
      <c r="FTG4"/>
      <c r="FTH4"/>
      <c r="FTI4"/>
      <c r="FTJ4"/>
      <c r="FTK4"/>
      <c r="FTL4"/>
      <c r="FTM4"/>
      <c r="FTN4"/>
      <c r="FTO4"/>
      <c r="FTP4"/>
      <c r="FTQ4"/>
      <c r="FTR4"/>
      <c r="FTS4"/>
      <c r="FTT4"/>
      <c r="FTU4"/>
      <c r="FTV4"/>
      <c r="FTW4"/>
      <c r="FTX4"/>
      <c r="FTY4"/>
      <c r="FTZ4"/>
      <c r="FUA4"/>
      <c r="FUB4"/>
      <c r="FUC4"/>
      <c r="FUD4"/>
      <c r="FUE4"/>
      <c r="FUF4"/>
      <c r="FUG4"/>
      <c r="FUH4"/>
      <c r="FUI4"/>
      <c r="FUJ4"/>
      <c r="FUK4"/>
      <c r="FUL4"/>
      <c r="FUM4"/>
      <c r="FUN4"/>
      <c r="FUO4"/>
      <c r="FUP4"/>
      <c r="FUQ4"/>
      <c r="FUR4"/>
      <c r="FUS4"/>
      <c r="FUT4"/>
      <c r="FUU4"/>
      <c r="FUV4"/>
      <c r="FUW4"/>
      <c r="FUX4"/>
      <c r="FUY4"/>
      <c r="FUZ4"/>
      <c r="FVA4"/>
      <c r="FVB4"/>
      <c r="FVC4"/>
      <c r="FVD4"/>
      <c r="FVE4"/>
      <c r="FVF4"/>
      <c r="FVG4"/>
      <c r="FVH4"/>
      <c r="FVI4"/>
      <c r="FVJ4"/>
      <c r="FVK4"/>
      <c r="FVL4"/>
      <c r="FVM4"/>
      <c r="FVN4"/>
      <c r="FVO4"/>
      <c r="FVP4"/>
      <c r="FVQ4"/>
      <c r="FVR4"/>
      <c r="FVS4"/>
      <c r="FVT4"/>
      <c r="FVU4"/>
      <c r="FVV4"/>
      <c r="FVW4"/>
      <c r="FVX4"/>
      <c r="FVY4"/>
      <c r="FVZ4"/>
      <c r="FWA4"/>
      <c r="FWB4"/>
      <c r="FWC4"/>
      <c r="FWD4"/>
      <c r="FWE4"/>
      <c r="FWF4"/>
      <c r="FWG4"/>
      <c r="FWH4"/>
      <c r="FWI4"/>
      <c r="FWJ4"/>
      <c r="FWK4"/>
      <c r="FWL4"/>
      <c r="FWM4"/>
      <c r="FWN4"/>
      <c r="FWO4"/>
      <c r="FWP4"/>
      <c r="FWQ4"/>
      <c r="FWR4"/>
      <c r="FWS4"/>
      <c r="FWT4"/>
      <c r="FWU4"/>
      <c r="FWV4"/>
      <c r="FWW4"/>
      <c r="FWX4"/>
      <c r="FWY4"/>
      <c r="FWZ4"/>
      <c r="FXA4"/>
      <c r="FXB4"/>
      <c r="FXC4"/>
      <c r="FXD4"/>
      <c r="FXE4"/>
      <c r="FXF4"/>
      <c r="FXG4"/>
      <c r="FXH4"/>
      <c r="FXI4"/>
      <c r="FXJ4"/>
      <c r="FXK4"/>
      <c r="FXL4"/>
      <c r="FXM4"/>
      <c r="FXN4"/>
      <c r="FXO4"/>
      <c r="FXP4"/>
      <c r="FXQ4"/>
      <c r="FXR4"/>
      <c r="FXS4"/>
      <c r="FXT4"/>
      <c r="FXU4"/>
      <c r="FXV4"/>
      <c r="FXW4"/>
      <c r="FXX4"/>
      <c r="FXY4"/>
      <c r="FXZ4"/>
      <c r="FYA4"/>
      <c r="FYB4"/>
      <c r="FYC4"/>
      <c r="FYD4"/>
      <c r="FYE4"/>
      <c r="FYF4"/>
      <c r="FYG4"/>
      <c r="FYH4"/>
      <c r="FYI4"/>
      <c r="FYJ4"/>
      <c r="FYK4"/>
      <c r="FYL4"/>
      <c r="FYM4"/>
      <c r="FYN4"/>
      <c r="FYO4"/>
      <c r="FYP4"/>
      <c r="FYQ4"/>
      <c r="FYR4"/>
      <c r="FYS4"/>
      <c r="FYT4"/>
      <c r="FYU4"/>
      <c r="FYV4"/>
      <c r="FYW4"/>
      <c r="FYX4"/>
      <c r="FYY4"/>
      <c r="FYZ4"/>
      <c r="FZA4"/>
      <c r="FZB4"/>
      <c r="FZC4"/>
      <c r="FZD4"/>
      <c r="FZE4"/>
      <c r="FZF4"/>
      <c r="FZG4"/>
      <c r="FZH4"/>
      <c r="FZI4"/>
      <c r="FZJ4"/>
      <c r="FZK4"/>
      <c r="FZL4"/>
      <c r="FZM4"/>
      <c r="FZN4"/>
      <c r="FZO4"/>
      <c r="FZP4"/>
      <c r="FZQ4"/>
      <c r="FZR4"/>
      <c r="FZS4"/>
      <c r="FZT4"/>
      <c r="FZU4"/>
      <c r="FZV4"/>
      <c r="FZW4"/>
      <c r="FZX4"/>
      <c r="FZY4"/>
      <c r="FZZ4"/>
      <c r="GAA4"/>
      <c r="GAB4"/>
      <c r="GAC4"/>
      <c r="GAD4"/>
      <c r="GAE4"/>
      <c r="GAF4"/>
      <c r="GAG4"/>
      <c r="GAH4"/>
      <c r="GAI4"/>
      <c r="GAJ4"/>
      <c r="GAK4"/>
      <c r="GAL4"/>
      <c r="GAM4"/>
      <c r="GAN4"/>
      <c r="GAO4"/>
      <c r="GAP4"/>
      <c r="GAQ4"/>
      <c r="GAR4"/>
      <c r="GAS4"/>
      <c r="GAT4"/>
      <c r="GAU4"/>
      <c r="GAV4"/>
      <c r="GAW4"/>
      <c r="GAX4"/>
      <c r="GAY4"/>
      <c r="GAZ4"/>
      <c r="GBA4"/>
      <c r="GBB4"/>
      <c r="GBC4"/>
      <c r="GBD4"/>
      <c r="GBE4"/>
      <c r="GBF4"/>
      <c r="GBG4"/>
      <c r="GBH4"/>
      <c r="GBI4"/>
      <c r="GBJ4"/>
      <c r="GBK4"/>
      <c r="GBL4"/>
      <c r="GBM4"/>
      <c r="GBN4"/>
      <c r="GBO4"/>
      <c r="GBP4"/>
      <c r="GBQ4"/>
      <c r="GBR4"/>
      <c r="GBS4"/>
      <c r="GBT4"/>
      <c r="GBU4"/>
      <c r="GBV4"/>
      <c r="GBW4"/>
      <c r="GBX4"/>
      <c r="GBY4"/>
      <c r="GBZ4"/>
      <c r="GCA4"/>
      <c r="GCB4"/>
      <c r="GCC4"/>
      <c r="GCD4"/>
      <c r="GCE4"/>
      <c r="GCF4"/>
      <c r="GCG4"/>
      <c r="GCH4"/>
      <c r="GCI4"/>
      <c r="GCJ4"/>
      <c r="GCK4"/>
      <c r="GCL4"/>
      <c r="GCM4"/>
      <c r="GCN4"/>
      <c r="GCO4"/>
      <c r="GCP4"/>
      <c r="GCQ4"/>
      <c r="GCR4"/>
      <c r="GCS4"/>
      <c r="GCT4"/>
      <c r="GCU4"/>
      <c r="GCV4"/>
      <c r="GCW4"/>
      <c r="GCX4"/>
      <c r="GCY4"/>
      <c r="GCZ4"/>
      <c r="GDA4"/>
      <c r="GDB4"/>
      <c r="GDC4"/>
      <c r="GDD4"/>
      <c r="GDE4"/>
      <c r="GDF4"/>
      <c r="GDG4"/>
      <c r="GDH4"/>
      <c r="GDI4"/>
      <c r="GDJ4"/>
      <c r="GDK4"/>
      <c r="GDL4"/>
      <c r="GDM4"/>
      <c r="GDN4"/>
      <c r="GDO4"/>
      <c r="GDP4"/>
      <c r="GDQ4"/>
      <c r="GDR4"/>
      <c r="GDS4"/>
      <c r="GDT4"/>
      <c r="GDU4"/>
      <c r="GDV4"/>
      <c r="GDW4"/>
      <c r="GDX4"/>
      <c r="GDY4"/>
      <c r="GDZ4"/>
      <c r="GEA4"/>
      <c r="GEB4"/>
      <c r="GEC4"/>
      <c r="GED4"/>
      <c r="GEE4"/>
      <c r="GEF4"/>
      <c r="GEG4"/>
      <c r="GEH4"/>
      <c r="GEI4"/>
      <c r="GEJ4"/>
      <c r="GEK4"/>
      <c r="GEL4"/>
      <c r="GEM4"/>
      <c r="GEN4"/>
      <c r="GEO4"/>
      <c r="GEP4"/>
      <c r="GEQ4"/>
      <c r="GER4"/>
      <c r="GES4"/>
      <c r="GET4"/>
      <c r="GEU4"/>
      <c r="GEV4"/>
      <c r="GEW4"/>
      <c r="GEX4"/>
      <c r="GEY4"/>
      <c r="GEZ4"/>
      <c r="GFA4"/>
      <c r="GFB4"/>
      <c r="GFC4"/>
      <c r="GFD4"/>
      <c r="GFE4"/>
      <c r="GFF4"/>
      <c r="GFG4"/>
      <c r="GFH4"/>
      <c r="GFI4"/>
      <c r="GFJ4"/>
      <c r="GFK4"/>
      <c r="GFL4"/>
      <c r="GFM4"/>
      <c r="GFN4"/>
      <c r="GFO4"/>
      <c r="GFP4"/>
      <c r="GFQ4"/>
      <c r="GFR4"/>
      <c r="GFS4"/>
      <c r="GFT4"/>
      <c r="GFU4"/>
      <c r="GFV4"/>
      <c r="GFW4"/>
      <c r="GFX4"/>
      <c r="GFY4"/>
      <c r="GFZ4"/>
      <c r="GGA4"/>
      <c r="GGB4"/>
      <c r="GGC4"/>
      <c r="GGD4"/>
      <c r="GGE4"/>
      <c r="GGF4"/>
      <c r="GGG4"/>
      <c r="GGH4"/>
      <c r="GGI4"/>
      <c r="GGJ4"/>
      <c r="GGK4"/>
      <c r="GGL4"/>
      <c r="GGM4"/>
      <c r="GGN4"/>
      <c r="GGO4"/>
      <c r="GGP4"/>
      <c r="GGQ4"/>
      <c r="GGR4"/>
      <c r="GGS4"/>
      <c r="GGT4"/>
      <c r="GGU4"/>
      <c r="GGV4"/>
      <c r="GGW4"/>
      <c r="GGX4"/>
      <c r="GGY4"/>
      <c r="GGZ4"/>
      <c r="GHA4"/>
      <c r="GHB4"/>
      <c r="GHC4"/>
      <c r="GHD4"/>
      <c r="GHE4"/>
      <c r="GHF4"/>
      <c r="GHG4"/>
      <c r="GHH4"/>
      <c r="GHI4"/>
      <c r="GHJ4"/>
      <c r="GHK4"/>
      <c r="GHL4"/>
      <c r="GHM4"/>
      <c r="GHN4"/>
      <c r="GHO4"/>
      <c r="GHP4"/>
      <c r="GHQ4"/>
      <c r="GHR4"/>
      <c r="GHS4"/>
      <c r="GHT4"/>
      <c r="GHU4"/>
      <c r="GHV4"/>
      <c r="GHW4"/>
      <c r="GHX4"/>
      <c r="GHY4"/>
      <c r="GHZ4"/>
      <c r="GIA4"/>
      <c r="GIB4"/>
      <c r="GIC4"/>
      <c r="GID4"/>
      <c r="GIE4"/>
      <c r="GIF4"/>
      <c r="GIG4"/>
      <c r="GIH4"/>
      <c r="GII4"/>
      <c r="GIJ4"/>
      <c r="GIK4"/>
      <c r="GIL4"/>
      <c r="GIM4"/>
      <c r="GIN4"/>
      <c r="GIO4"/>
      <c r="GIP4"/>
      <c r="GIQ4"/>
      <c r="GIR4"/>
      <c r="GIS4"/>
      <c r="GIT4"/>
      <c r="GIU4"/>
      <c r="GIV4"/>
      <c r="GIW4"/>
      <c r="GIX4"/>
      <c r="GIY4"/>
      <c r="GIZ4"/>
      <c r="GJA4"/>
      <c r="GJB4"/>
      <c r="GJC4"/>
      <c r="GJD4"/>
      <c r="GJE4"/>
      <c r="GJF4"/>
      <c r="GJG4"/>
      <c r="GJH4"/>
      <c r="GJI4"/>
      <c r="GJJ4"/>
      <c r="GJK4"/>
      <c r="GJL4"/>
      <c r="GJM4"/>
      <c r="GJN4"/>
      <c r="GJO4"/>
      <c r="GJP4"/>
      <c r="GJQ4"/>
      <c r="GJR4"/>
      <c r="GJS4"/>
      <c r="GJT4"/>
      <c r="GJU4"/>
      <c r="GJV4"/>
      <c r="GJW4"/>
      <c r="GJX4"/>
      <c r="GJY4"/>
      <c r="GJZ4"/>
      <c r="GKA4"/>
      <c r="GKB4"/>
      <c r="GKC4"/>
      <c r="GKD4"/>
      <c r="GKE4"/>
      <c r="GKF4"/>
      <c r="GKG4"/>
      <c r="GKH4"/>
      <c r="GKI4"/>
      <c r="GKJ4"/>
      <c r="GKK4"/>
      <c r="GKL4"/>
      <c r="GKM4"/>
      <c r="GKN4"/>
      <c r="GKO4"/>
      <c r="GKP4"/>
      <c r="GKQ4"/>
      <c r="GKR4"/>
      <c r="GKS4"/>
      <c r="GKT4"/>
      <c r="GKU4"/>
      <c r="GKV4"/>
      <c r="GKW4"/>
      <c r="GKX4"/>
      <c r="GKY4"/>
      <c r="GKZ4"/>
      <c r="GLA4"/>
      <c r="GLB4"/>
      <c r="GLC4"/>
      <c r="GLD4"/>
      <c r="GLE4"/>
      <c r="GLF4"/>
      <c r="GLG4"/>
      <c r="GLH4"/>
      <c r="GLI4"/>
      <c r="GLJ4"/>
      <c r="GLK4"/>
      <c r="GLL4"/>
      <c r="GLM4"/>
      <c r="GLN4"/>
      <c r="GLO4"/>
      <c r="GLP4"/>
      <c r="GLQ4"/>
      <c r="GLR4"/>
      <c r="GLS4"/>
      <c r="GLT4"/>
      <c r="GLU4"/>
      <c r="GLV4"/>
      <c r="GLW4"/>
      <c r="GLX4"/>
      <c r="GLY4"/>
      <c r="GLZ4"/>
      <c r="GMA4"/>
      <c r="GMB4"/>
      <c r="GMC4"/>
      <c r="GMD4"/>
      <c r="GME4"/>
      <c r="GMF4"/>
      <c r="GMG4"/>
      <c r="GMH4"/>
      <c r="GMI4"/>
      <c r="GMJ4"/>
      <c r="GMK4"/>
      <c r="GML4"/>
      <c r="GMM4"/>
      <c r="GMN4"/>
      <c r="GMO4"/>
      <c r="GMP4"/>
      <c r="GMQ4"/>
      <c r="GMR4"/>
      <c r="GMS4"/>
      <c r="GMT4"/>
      <c r="GMU4"/>
      <c r="GMV4"/>
      <c r="GMW4"/>
      <c r="GMX4"/>
      <c r="GMY4"/>
      <c r="GMZ4"/>
      <c r="GNA4"/>
      <c r="GNB4"/>
      <c r="GNC4"/>
      <c r="GND4"/>
      <c r="GNE4"/>
      <c r="GNF4"/>
      <c r="GNG4"/>
      <c r="GNH4"/>
      <c r="GNI4"/>
      <c r="GNJ4"/>
      <c r="GNK4"/>
      <c r="GNL4"/>
      <c r="GNM4"/>
      <c r="GNN4"/>
      <c r="GNO4"/>
      <c r="GNP4"/>
      <c r="GNQ4"/>
      <c r="GNR4"/>
      <c r="GNS4"/>
      <c r="GNT4"/>
      <c r="GNU4"/>
      <c r="GNV4"/>
      <c r="GNW4"/>
      <c r="GNX4"/>
      <c r="GNY4"/>
      <c r="GNZ4"/>
      <c r="GOA4"/>
      <c r="GOB4"/>
      <c r="GOC4"/>
      <c r="GOD4"/>
      <c r="GOE4"/>
      <c r="GOF4"/>
      <c r="GOG4"/>
      <c r="GOH4"/>
      <c r="GOI4"/>
      <c r="GOJ4"/>
      <c r="GOK4"/>
      <c r="GOL4"/>
      <c r="GOM4"/>
      <c r="GON4"/>
      <c r="GOO4"/>
      <c r="GOP4"/>
      <c r="GOQ4"/>
      <c r="GOR4"/>
      <c r="GOS4"/>
      <c r="GOT4"/>
      <c r="GOU4"/>
      <c r="GOV4"/>
      <c r="GOW4"/>
      <c r="GOX4"/>
      <c r="GOY4"/>
      <c r="GOZ4"/>
      <c r="GPA4"/>
      <c r="GPB4"/>
      <c r="GPC4"/>
      <c r="GPD4"/>
      <c r="GPE4"/>
      <c r="GPF4"/>
      <c r="GPG4"/>
      <c r="GPH4"/>
      <c r="GPI4"/>
      <c r="GPJ4"/>
      <c r="GPK4"/>
      <c r="GPL4"/>
      <c r="GPM4"/>
      <c r="GPN4"/>
      <c r="GPO4"/>
      <c r="GPP4"/>
      <c r="GPQ4"/>
      <c r="GPR4"/>
      <c r="GPS4"/>
      <c r="GPT4"/>
      <c r="GPU4"/>
      <c r="GPV4"/>
      <c r="GPW4"/>
      <c r="GPX4"/>
      <c r="GPY4"/>
      <c r="GPZ4"/>
      <c r="GQA4"/>
      <c r="GQB4"/>
      <c r="GQC4"/>
      <c r="GQD4"/>
      <c r="GQE4"/>
      <c r="GQF4"/>
      <c r="GQG4"/>
      <c r="GQH4"/>
      <c r="GQI4"/>
      <c r="GQJ4"/>
      <c r="GQK4"/>
      <c r="GQL4"/>
      <c r="GQM4"/>
      <c r="GQN4"/>
      <c r="GQO4"/>
      <c r="GQP4"/>
      <c r="GQQ4"/>
      <c r="GQR4"/>
      <c r="GQS4"/>
      <c r="GQT4"/>
      <c r="GQU4"/>
      <c r="GQV4"/>
      <c r="GQW4"/>
      <c r="GQX4"/>
      <c r="GQY4"/>
      <c r="GQZ4"/>
      <c r="GRA4"/>
      <c r="GRB4"/>
      <c r="GRC4"/>
      <c r="GRD4"/>
      <c r="GRE4"/>
      <c r="GRF4"/>
      <c r="GRG4"/>
      <c r="GRH4"/>
      <c r="GRI4"/>
      <c r="GRJ4"/>
      <c r="GRK4"/>
      <c r="GRL4"/>
      <c r="GRM4"/>
      <c r="GRN4"/>
      <c r="GRO4"/>
      <c r="GRP4"/>
      <c r="GRQ4"/>
      <c r="GRR4"/>
      <c r="GRS4"/>
      <c r="GRT4"/>
      <c r="GRU4"/>
      <c r="GRV4"/>
      <c r="GRW4"/>
      <c r="GRX4"/>
      <c r="GRY4"/>
      <c r="GRZ4"/>
      <c r="GSA4"/>
      <c r="GSB4"/>
      <c r="GSC4"/>
      <c r="GSD4"/>
      <c r="GSE4"/>
      <c r="GSF4"/>
      <c r="GSG4"/>
      <c r="GSH4"/>
      <c r="GSI4"/>
      <c r="GSJ4"/>
      <c r="GSK4"/>
      <c r="GSL4"/>
      <c r="GSM4"/>
      <c r="GSN4"/>
      <c r="GSO4"/>
      <c r="GSP4"/>
      <c r="GSQ4"/>
      <c r="GSR4"/>
      <c r="GSS4"/>
      <c r="GST4"/>
      <c r="GSU4"/>
      <c r="GSV4"/>
      <c r="GSW4"/>
      <c r="GSX4"/>
      <c r="GSY4"/>
      <c r="GSZ4"/>
      <c r="GTA4"/>
      <c r="GTB4"/>
      <c r="GTC4"/>
      <c r="GTD4"/>
      <c r="GTE4"/>
      <c r="GTF4"/>
      <c r="GTG4"/>
      <c r="GTH4"/>
      <c r="GTI4"/>
      <c r="GTJ4"/>
      <c r="GTK4"/>
      <c r="GTL4"/>
      <c r="GTM4"/>
      <c r="GTN4"/>
      <c r="GTO4"/>
      <c r="GTP4"/>
      <c r="GTQ4"/>
      <c r="GTR4"/>
      <c r="GTS4"/>
      <c r="GTT4"/>
      <c r="GTU4"/>
      <c r="GTV4"/>
      <c r="GTW4"/>
      <c r="GTX4"/>
      <c r="GTY4"/>
      <c r="GTZ4"/>
      <c r="GUA4"/>
      <c r="GUB4"/>
      <c r="GUC4"/>
      <c r="GUD4"/>
      <c r="GUE4"/>
      <c r="GUF4"/>
      <c r="GUG4"/>
      <c r="GUH4"/>
      <c r="GUI4"/>
      <c r="GUJ4"/>
      <c r="GUK4"/>
      <c r="GUL4"/>
      <c r="GUM4"/>
      <c r="GUN4"/>
      <c r="GUO4"/>
      <c r="GUP4"/>
      <c r="GUQ4"/>
      <c r="GUR4"/>
      <c r="GUS4"/>
      <c r="GUT4"/>
      <c r="GUU4"/>
      <c r="GUV4"/>
      <c r="GUW4"/>
      <c r="GUX4"/>
      <c r="GUY4"/>
      <c r="GUZ4"/>
      <c r="GVA4"/>
      <c r="GVB4"/>
      <c r="GVC4"/>
      <c r="GVD4"/>
      <c r="GVE4"/>
      <c r="GVF4"/>
      <c r="GVG4"/>
      <c r="GVH4"/>
      <c r="GVI4"/>
      <c r="GVJ4"/>
      <c r="GVK4"/>
      <c r="GVL4"/>
      <c r="GVM4"/>
      <c r="GVN4"/>
      <c r="GVO4"/>
      <c r="GVP4"/>
      <c r="GVQ4"/>
      <c r="GVR4"/>
      <c r="GVS4"/>
      <c r="GVT4"/>
      <c r="GVU4"/>
      <c r="GVV4"/>
      <c r="GVW4"/>
      <c r="GVX4"/>
      <c r="GVY4"/>
      <c r="GVZ4"/>
      <c r="GWA4"/>
      <c r="GWB4"/>
      <c r="GWC4"/>
      <c r="GWD4"/>
      <c r="GWE4"/>
      <c r="GWF4"/>
      <c r="GWG4"/>
      <c r="GWH4"/>
      <c r="GWI4"/>
      <c r="GWJ4"/>
      <c r="GWK4"/>
      <c r="GWL4"/>
      <c r="GWM4"/>
      <c r="GWN4"/>
      <c r="GWO4"/>
      <c r="GWP4"/>
      <c r="GWQ4"/>
      <c r="GWR4"/>
      <c r="GWS4"/>
      <c r="GWT4"/>
      <c r="GWU4"/>
      <c r="GWV4"/>
      <c r="GWW4"/>
      <c r="GWX4"/>
      <c r="GWY4"/>
      <c r="GWZ4"/>
      <c r="GXA4"/>
      <c r="GXB4"/>
      <c r="GXC4"/>
      <c r="GXD4"/>
      <c r="GXE4"/>
      <c r="GXF4"/>
      <c r="GXG4"/>
      <c r="GXH4"/>
      <c r="GXI4"/>
      <c r="GXJ4"/>
      <c r="GXK4"/>
      <c r="GXL4"/>
      <c r="GXM4"/>
      <c r="GXN4"/>
      <c r="GXO4"/>
      <c r="GXP4"/>
      <c r="GXQ4"/>
      <c r="GXR4"/>
      <c r="GXS4"/>
      <c r="GXT4"/>
      <c r="GXU4"/>
      <c r="GXV4"/>
      <c r="GXW4"/>
      <c r="GXX4"/>
      <c r="GXY4"/>
      <c r="GXZ4"/>
      <c r="GYA4"/>
      <c r="GYB4"/>
      <c r="GYC4"/>
      <c r="GYD4"/>
      <c r="GYE4"/>
      <c r="GYF4"/>
      <c r="GYG4"/>
      <c r="GYH4"/>
      <c r="GYI4"/>
      <c r="GYJ4"/>
      <c r="GYK4"/>
      <c r="GYL4"/>
      <c r="GYM4"/>
      <c r="GYN4"/>
      <c r="GYO4"/>
      <c r="GYP4"/>
      <c r="GYQ4"/>
      <c r="GYR4"/>
      <c r="GYS4"/>
      <c r="GYT4"/>
      <c r="GYU4"/>
      <c r="GYV4"/>
      <c r="GYW4"/>
      <c r="GYX4"/>
      <c r="GYY4"/>
      <c r="GYZ4"/>
      <c r="GZA4"/>
      <c r="GZB4"/>
      <c r="GZC4"/>
      <c r="GZD4"/>
      <c r="GZE4"/>
      <c r="GZF4"/>
      <c r="GZG4"/>
      <c r="GZH4"/>
      <c r="GZI4"/>
      <c r="GZJ4"/>
      <c r="GZK4"/>
      <c r="GZL4"/>
      <c r="GZM4"/>
      <c r="GZN4"/>
      <c r="GZO4"/>
      <c r="GZP4"/>
      <c r="GZQ4"/>
      <c r="GZR4"/>
      <c r="GZS4"/>
      <c r="GZT4"/>
      <c r="GZU4"/>
      <c r="GZV4"/>
      <c r="GZW4"/>
      <c r="GZX4"/>
      <c r="GZY4"/>
      <c r="GZZ4"/>
      <c r="HAA4"/>
      <c r="HAB4"/>
      <c r="HAC4"/>
      <c r="HAD4"/>
      <c r="HAE4"/>
      <c r="HAF4"/>
      <c r="HAG4"/>
      <c r="HAH4"/>
      <c r="HAI4"/>
      <c r="HAJ4"/>
      <c r="HAK4"/>
      <c r="HAL4"/>
      <c r="HAM4"/>
      <c r="HAN4"/>
      <c r="HAO4"/>
      <c r="HAP4"/>
      <c r="HAQ4"/>
      <c r="HAR4"/>
      <c r="HAS4"/>
      <c r="HAT4"/>
      <c r="HAU4"/>
      <c r="HAV4"/>
      <c r="HAW4"/>
      <c r="HAX4"/>
      <c r="HAY4"/>
      <c r="HAZ4"/>
      <c r="HBA4"/>
      <c r="HBB4"/>
      <c r="HBC4"/>
      <c r="HBD4"/>
      <c r="HBE4"/>
      <c r="HBF4"/>
      <c r="HBG4"/>
      <c r="HBH4"/>
      <c r="HBI4"/>
      <c r="HBJ4"/>
      <c r="HBK4"/>
      <c r="HBL4"/>
      <c r="HBM4"/>
      <c r="HBN4"/>
      <c r="HBO4"/>
      <c r="HBP4"/>
      <c r="HBQ4"/>
      <c r="HBR4"/>
      <c r="HBS4"/>
      <c r="HBT4"/>
      <c r="HBU4"/>
      <c r="HBV4"/>
      <c r="HBW4"/>
      <c r="HBX4"/>
      <c r="HBY4"/>
      <c r="HBZ4"/>
      <c r="HCA4"/>
      <c r="HCB4"/>
      <c r="HCC4"/>
      <c r="HCD4"/>
      <c r="HCE4"/>
      <c r="HCF4"/>
      <c r="HCG4"/>
      <c r="HCH4"/>
      <c r="HCI4"/>
      <c r="HCJ4"/>
      <c r="HCK4"/>
      <c r="HCL4"/>
      <c r="HCM4"/>
      <c r="HCN4"/>
      <c r="HCO4"/>
      <c r="HCP4"/>
      <c r="HCQ4"/>
      <c r="HCR4"/>
      <c r="HCS4"/>
      <c r="HCT4"/>
      <c r="HCU4"/>
      <c r="HCV4"/>
      <c r="HCW4"/>
      <c r="HCX4"/>
      <c r="HCY4"/>
      <c r="HCZ4"/>
      <c r="HDA4"/>
      <c r="HDB4"/>
      <c r="HDC4"/>
      <c r="HDD4"/>
      <c r="HDE4"/>
      <c r="HDF4"/>
      <c r="HDG4"/>
      <c r="HDH4"/>
      <c r="HDI4"/>
      <c r="HDJ4"/>
      <c r="HDK4"/>
      <c r="HDL4"/>
      <c r="HDM4"/>
      <c r="HDN4"/>
      <c r="HDO4"/>
      <c r="HDP4"/>
      <c r="HDQ4"/>
      <c r="HDR4"/>
      <c r="HDS4"/>
      <c r="HDT4"/>
      <c r="HDU4"/>
      <c r="HDV4"/>
      <c r="HDW4"/>
      <c r="HDX4"/>
      <c r="HDY4"/>
      <c r="HDZ4"/>
      <c r="HEA4"/>
      <c r="HEB4"/>
      <c r="HEC4"/>
      <c r="HED4"/>
      <c r="HEE4"/>
      <c r="HEF4"/>
      <c r="HEG4"/>
      <c r="HEH4"/>
      <c r="HEI4"/>
      <c r="HEJ4"/>
      <c r="HEK4"/>
      <c r="HEL4"/>
      <c r="HEM4"/>
      <c r="HEN4"/>
      <c r="HEO4"/>
      <c r="HEP4"/>
      <c r="HEQ4"/>
      <c r="HER4"/>
      <c r="HES4"/>
      <c r="HET4"/>
      <c r="HEU4"/>
      <c r="HEV4"/>
      <c r="HEW4"/>
      <c r="HEX4"/>
      <c r="HEY4"/>
      <c r="HEZ4"/>
      <c r="HFA4"/>
      <c r="HFB4"/>
      <c r="HFC4"/>
      <c r="HFD4"/>
      <c r="HFE4"/>
      <c r="HFF4"/>
      <c r="HFG4"/>
      <c r="HFH4"/>
      <c r="HFI4"/>
      <c r="HFJ4"/>
      <c r="HFK4"/>
      <c r="HFL4"/>
      <c r="HFM4"/>
      <c r="HFN4"/>
      <c r="HFO4"/>
      <c r="HFP4"/>
      <c r="HFQ4"/>
      <c r="HFR4"/>
      <c r="HFS4"/>
      <c r="HFT4"/>
      <c r="HFU4"/>
      <c r="HFV4"/>
      <c r="HFW4"/>
      <c r="HFX4"/>
      <c r="HFY4"/>
      <c r="HFZ4"/>
      <c r="HGA4"/>
      <c r="HGB4"/>
      <c r="HGC4"/>
      <c r="HGD4"/>
      <c r="HGE4"/>
      <c r="HGF4"/>
      <c r="HGG4"/>
      <c r="HGH4"/>
      <c r="HGI4"/>
      <c r="HGJ4"/>
      <c r="HGK4"/>
      <c r="HGL4"/>
      <c r="HGM4"/>
      <c r="HGN4"/>
      <c r="HGO4"/>
      <c r="HGP4"/>
      <c r="HGQ4"/>
      <c r="HGR4"/>
      <c r="HGS4"/>
      <c r="HGT4"/>
      <c r="HGU4"/>
      <c r="HGV4"/>
      <c r="HGW4"/>
      <c r="HGX4"/>
      <c r="HGY4"/>
      <c r="HGZ4"/>
      <c r="HHA4"/>
      <c r="HHB4"/>
      <c r="HHC4"/>
      <c r="HHD4"/>
      <c r="HHE4"/>
      <c r="HHF4"/>
      <c r="HHG4"/>
      <c r="HHH4"/>
      <c r="HHI4"/>
      <c r="HHJ4"/>
      <c r="HHK4"/>
      <c r="HHL4"/>
      <c r="HHM4"/>
      <c r="HHN4"/>
      <c r="HHO4"/>
      <c r="HHP4"/>
      <c r="HHQ4"/>
      <c r="HHR4"/>
      <c r="HHS4"/>
      <c r="HHT4"/>
      <c r="HHU4"/>
      <c r="HHV4"/>
      <c r="HHW4"/>
      <c r="HHX4"/>
      <c r="HHY4"/>
      <c r="HHZ4"/>
      <c r="HIA4"/>
      <c r="HIB4"/>
      <c r="HIC4"/>
      <c r="HID4"/>
      <c r="HIE4"/>
      <c r="HIF4"/>
      <c r="HIG4"/>
      <c r="HIH4"/>
      <c r="HII4"/>
      <c r="HIJ4"/>
      <c r="HIK4"/>
      <c r="HIL4"/>
      <c r="HIM4"/>
      <c r="HIN4"/>
      <c r="HIO4"/>
      <c r="HIP4"/>
      <c r="HIQ4"/>
      <c r="HIR4"/>
      <c r="HIS4"/>
      <c r="HIT4"/>
      <c r="HIU4"/>
      <c r="HIV4"/>
      <c r="HIW4"/>
      <c r="HIX4"/>
      <c r="HIY4"/>
      <c r="HIZ4"/>
      <c r="HJA4"/>
      <c r="HJB4"/>
      <c r="HJC4"/>
      <c r="HJD4"/>
      <c r="HJE4"/>
      <c r="HJF4"/>
      <c r="HJG4"/>
      <c r="HJH4"/>
      <c r="HJI4"/>
      <c r="HJJ4"/>
      <c r="HJK4"/>
      <c r="HJL4"/>
      <c r="HJM4"/>
      <c r="HJN4"/>
      <c r="HJO4"/>
      <c r="HJP4"/>
      <c r="HJQ4"/>
      <c r="HJR4"/>
      <c r="HJS4"/>
      <c r="HJT4"/>
      <c r="HJU4"/>
      <c r="HJV4"/>
      <c r="HJW4"/>
      <c r="HJX4"/>
      <c r="HJY4"/>
      <c r="HJZ4"/>
      <c r="HKA4"/>
      <c r="HKB4"/>
      <c r="HKC4"/>
      <c r="HKD4"/>
      <c r="HKE4"/>
      <c r="HKF4"/>
      <c r="HKG4"/>
      <c r="HKH4"/>
      <c r="HKI4"/>
      <c r="HKJ4"/>
      <c r="HKK4"/>
      <c r="HKL4"/>
      <c r="HKM4"/>
      <c r="HKN4"/>
      <c r="HKO4"/>
      <c r="HKP4"/>
      <c r="HKQ4"/>
      <c r="HKR4"/>
      <c r="HKS4"/>
      <c r="HKT4"/>
      <c r="HKU4"/>
      <c r="HKV4"/>
      <c r="HKW4"/>
      <c r="HKX4"/>
      <c r="HKY4"/>
      <c r="HKZ4"/>
      <c r="HLA4"/>
      <c r="HLB4"/>
      <c r="HLC4"/>
      <c r="HLD4"/>
      <c r="HLE4"/>
      <c r="HLF4"/>
      <c r="HLG4"/>
      <c r="HLH4"/>
      <c r="HLI4"/>
      <c r="HLJ4"/>
      <c r="HLK4"/>
      <c r="HLL4"/>
      <c r="HLM4"/>
      <c r="HLN4"/>
      <c r="HLO4"/>
      <c r="HLP4"/>
      <c r="HLQ4"/>
      <c r="HLR4"/>
      <c r="HLS4"/>
      <c r="HLT4"/>
      <c r="HLU4"/>
      <c r="HLV4"/>
      <c r="HLW4"/>
      <c r="HLX4"/>
      <c r="HLY4"/>
      <c r="HLZ4"/>
      <c r="HMA4"/>
      <c r="HMB4"/>
      <c r="HMC4"/>
      <c r="HMD4"/>
      <c r="HME4"/>
      <c r="HMF4"/>
      <c r="HMG4"/>
      <c r="HMH4"/>
      <c r="HMI4"/>
      <c r="HMJ4"/>
      <c r="HMK4"/>
      <c r="HML4"/>
      <c r="HMM4"/>
      <c r="HMN4"/>
      <c r="HMO4"/>
      <c r="HMP4"/>
      <c r="HMQ4"/>
      <c r="HMR4"/>
      <c r="HMS4"/>
      <c r="HMT4"/>
      <c r="HMU4"/>
      <c r="HMV4"/>
      <c r="HMW4"/>
      <c r="HMX4"/>
      <c r="HMY4"/>
      <c r="HMZ4"/>
      <c r="HNA4"/>
      <c r="HNB4"/>
      <c r="HNC4"/>
      <c r="HND4"/>
      <c r="HNE4"/>
      <c r="HNF4"/>
      <c r="HNG4"/>
      <c r="HNH4"/>
      <c r="HNI4"/>
      <c r="HNJ4"/>
      <c r="HNK4"/>
      <c r="HNL4"/>
      <c r="HNM4"/>
      <c r="HNN4"/>
      <c r="HNO4"/>
      <c r="HNP4"/>
      <c r="HNQ4"/>
      <c r="HNR4"/>
      <c r="HNS4"/>
      <c r="HNT4"/>
      <c r="HNU4"/>
      <c r="HNV4"/>
      <c r="HNW4"/>
      <c r="HNX4"/>
      <c r="HNY4"/>
      <c r="HNZ4"/>
      <c r="HOA4"/>
      <c r="HOB4"/>
      <c r="HOC4"/>
      <c r="HOD4"/>
      <c r="HOE4"/>
      <c r="HOF4"/>
      <c r="HOG4"/>
      <c r="HOH4"/>
      <c r="HOI4"/>
      <c r="HOJ4"/>
      <c r="HOK4"/>
      <c r="HOL4"/>
      <c r="HOM4"/>
      <c r="HON4"/>
      <c r="HOO4"/>
      <c r="HOP4"/>
      <c r="HOQ4"/>
      <c r="HOR4"/>
      <c r="HOS4"/>
      <c r="HOT4"/>
      <c r="HOU4"/>
      <c r="HOV4"/>
      <c r="HOW4"/>
      <c r="HOX4"/>
      <c r="HOY4"/>
      <c r="HOZ4"/>
      <c r="HPA4"/>
      <c r="HPB4"/>
      <c r="HPC4"/>
      <c r="HPD4"/>
      <c r="HPE4"/>
      <c r="HPF4"/>
      <c r="HPG4"/>
      <c r="HPH4"/>
      <c r="HPI4"/>
      <c r="HPJ4"/>
      <c r="HPK4"/>
      <c r="HPL4"/>
      <c r="HPM4"/>
      <c r="HPN4"/>
      <c r="HPO4"/>
      <c r="HPP4"/>
      <c r="HPQ4"/>
      <c r="HPR4"/>
      <c r="HPS4"/>
      <c r="HPT4"/>
      <c r="HPU4"/>
      <c r="HPV4"/>
      <c r="HPW4"/>
      <c r="HPX4"/>
      <c r="HPY4"/>
      <c r="HPZ4"/>
      <c r="HQA4"/>
      <c r="HQB4"/>
      <c r="HQC4"/>
      <c r="HQD4"/>
      <c r="HQE4"/>
      <c r="HQF4"/>
      <c r="HQG4"/>
      <c r="HQH4"/>
      <c r="HQI4"/>
      <c r="HQJ4"/>
      <c r="HQK4"/>
      <c r="HQL4"/>
      <c r="HQM4"/>
      <c r="HQN4"/>
      <c r="HQO4"/>
      <c r="HQP4"/>
      <c r="HQQ4"/>
      <c r="HQR4"/>
      <c r="HQS4"/>
      <c r="HQT4"/>
      <c r="HQU4"/>
      <c r="HQV4"/>
      <c r="HQW4"/>
      <c r="HQX4"/>
      <c r="HQY4"/>
      <c r="HQZ4"/>
      <c r="HRA4"/>
      <c r="HRB4"/>
      <c r="HRC4"/>
      <c r="HRD4"/>
      <c r="HRE4"/>
      <c r="HRF4"/>
      <c r="HRG4"/>
      <c r="HRH4"/>
      <c r="HRI4"/>
      <c r="HRJ4"/>
      <c r="HRK4"/>
      <c r="HRL4"/>
      <c r="HRM4"/>
      <c r="HRN4"/>
      <c r="HRO4"/>
      <c r="HRP4"/>
      <c r="HRQ4"/>
      <c r="HRR4"/>
      <c r="HRS4"/>
      <c r="HRT4"/>
      <c r="HRU4"/>
      <c r="HRV4"/>
      <c r="HRW4"/>
      <c r="HRX4"/>
      <c r="HRY4"/>
      <c r="HRZ4"/>
      <c r="HSA4"/>
      <c r="HSB4"/>
      <c r="HSC4"/>
      <c r="HSD4"/>
      <c r="HSE4"/>
      <c r="HSF4"/>
      <c r="HSG4"/>
      <c r="HSH4"/>
      <c r="HSI4"/>
      <c r="HSJ4"/>
      <c r="HSK4"/>
      <c r="HSL4"/>
      <c r="HSM4"/>
      <c r="HSN4"/>
      <c r="HSO4"/>
      <c r="HSP4"/>
      <c r="HSQ4"/>
      <c r="HSR4"/>
      <c r="HSS4"/>
      <c r="HST4"/>
      <c r="HSU4"/>
      <c r="HSV4"/>
      <c r="HSW4"/>
      <c r="HSX4"/>
      <c r="HSY4"/>
      <c r="HSZ4"/>
      <c r="HTA4"/>
      <c r="HTB4"/>
      <c r="HTC4"/>
      <c r="HTD4"/>
      <c r="HTE4"/>
      <c r="HTF4"/>
      <c r="HTG4"/>
      <c r="HTH4"/>
      <c r="HTI4"/>
      <c r="HTJ4"/>
      <c r="HTK4"/>
      <c r="HTL4"/>
      <c r="HTM4"/>
      <c r="HTN4"/>
      <c r="HTO4"/>
      <c r="HTP4"/>
      <c r="HTQ4"/>
      <c r="HTR4"/>
      <c r="HTS4"/>
      <c r="HTT4"/>
      <c r="HTU4"/>
      <c r="HTV4"/>
      <c r="HTW4"/>
      <c r="HTX4"/>
      <c r="HTY4"/>
      <c r="HTZ4"/>
      <c r="HUA4"/>
      <c r="HUB4"/>
      <c r="HUC4"/>
      <c r="HUD4"/>
      <c r="HUE4"/>
      <c r="HUF4"/>
      <c r="HUG4"/>
      <c r="HUH4"/>
      <c r="HUI4"/>
      <c r="HUJ4"/>
      <c r="HUK4"/>
      <c r="HUL4"/>
      <c r="HUM4"/>
      <c r="HUN4"/>
      <c r="HUO4"/>
      <c r="HUP4"/>
      <c r="HUQ4"/>
      <c r="HUR4"/>
      <c r="HUS4"/>
      <c r="HUT4"/>
      <c r="HUU4"/>
      <c r="HUV4"/>
      <c r="HUW4"/>
      <c r="HUX4"/>
      <c r="HUY4"/>
      <c r="HUZ4"/>
      <c r="HVA4"/>
      <c r="HVB4"/>
      <c r="HVC4"/>
      <c r="HVD4"/>
      <c r="HVE4"/>
      <c r="HVF4"/>
      <c r="HVG4"/>
      <c r="HVH4"/>
      <c r="HVI4"/>
      <c r="HVJ4"/>
      <c r="HVK4"/>
      <c r="HVL4"/>
      <c r="HVM4"/>
      <c r="HVN4"/>
      <c r="HVO4"/>
      <c r="HVP4"/>
      <c r="HVQ4"/>
      <c r="HVR4"/>
      <c r="HVS4"/>
      <c r="HVT4"/>
      <c r="HVU4"/>
      <c r="HVV4"/>
      <c r="HVW4"/>
      <c r="HVX4"/>
      <c r="HVY4"/>
      <c r="HVZ4"/>
      <c r="HWA4"/>
      <c r="HWB4"/>
      <c r="HWC4"/>
      <c r="HWD4"/>
      <c r="HWE4"/>
      <c r="HWF4"/>
      <c r="HWG4"/>
      <c r="HWH4"/>
      <c r="HWI4"/>
      <c r="HWJ4"/>
      <c r="HWK4"/>
      <c r="HWL4"/>
      <c r="HWM4"/>
      <c r="HWN4"/>
      <c r="HWO4"/>
      <c r="HWP4"/>
      <c r="HWQ4"/>
      <c r="HWR4"/>
      <c r="HWS4"/>
      <c r="HWT4"/>
      <c r="HWU4"/>
      <c r="HWV4"/>
      <c r="HWW4"/>
      <c r="HWX4"/>
      <c r="HWY4"/>
      <c r="HWZ4"/>
      <c r="HXA4"/>
      <c r="HXB4"/>
      <c r="HXC4"/>
      <c r="HXD4"/>
      <c r="HXE4"/>
      <c r="HXF4"/>
      <c r="HXG4"/>
      <c r="HXH4"/>
      <c r="HXI4"/>
      <c r="HXJ4"/>
      <c r="HXK4"/>
      <c r="HXL4"/>
      <c r="HXM4"/>
      <c r="HXN4"/>
      <c r="HXO4"/>
      <c r="HXP4"/>
      <c r="HXQ4"/>
      <c r="HXR4"/>
      <c r="HXS4"/>
      <c r="HXT4"/>
      <c r="HXU4"/>
      <c r="HXV4"/>
      <c r="HXW4"/>
      <c r="HXX4"/>
      <c r="HXY4"/>
      <c r="HXZ4"/>
      <c r="HYA4"/>
      <c r="HYB4"/>
      <c r="HYC4"/>
      <c r="HYD4"/>
      <c r="HYE4"/>
      <c r="HYF4"/>
      <c r="HYG4"/>
      <c r="HYH4"/>
      <c r="HYI4"/>
      <c r="HYJ4"/>
      <c r="HYK4"/>
      <c r="HYL4"/>
      <c r="HYM4"/>
      <c r="HYN4"/>
      <c r="HYO4"/>
      <c r="HYP4"/>
      <c r="HYQ4"/>
      <c r="HYR4"/>
      <c r="HYS4"/>
      <c r="HYT4"/>
      <c r="HYU4"/>
      <c r="HYV4"/>
      <c r="HYW4"/>
      <c r="HYX4"/>
      <c r="HYY4"/>
      <c r="HYZ4"/>
      <c r="HZA4"/>
      <c r="HZB4"/>
      <c r="HZC4"/>
      <c r="HZD4"/>
      <c r="HZE4"/>
      <c r="HZF4"/>
      <c r="HZG4"/>
      <c r="HZH4"/>
      <c r="HZI4"/>
      <c r="HZJ4"/>
      <c r="HZK4"/>
      <c r="HZL4"/>
      <c r="HZM4"/>
      <c r="HZN4"/>
      <c r="HZO4"/>
      <c r="HZP4"/>
      <c r="HZQ4"/>
      <c r="HZR4"/>
      <c r="HZS4"/>
      <c r="HZT4"/>
      <c r="HZU4"/>
      <c r="HZV4"/>
      <c r="HZW4"/>
      <c r="HZX4"/>
      <c r="HZY4"/>
      <c r="HZZ4"/>
      <c r="IAA4"/>
      <c r="IAB4"/>
      <c r="IAC4"/>
      <c r="IAD4"/>
      <c r="IAE4"/>
      <c r="IAF4"/>
      <c r="IAG4"/>
      <c r="IAH4"/>
      <c r="IAI4"/>
      <c r="IAJ4"/>
      <c r="IAK4"/>
      <c r="IAL4"/>
      <c r="IAM4"/>
      <c r="IAN4"/>
      <c r="IAO4"/>
      <c r="IAP4"/>
      <c r="IAQ4"/>
      <c r="IAR4"/>
      <c r="IAS4"/>
      <c r="IAT4"/>
      <c r="IAU4"/>
      <c r="IAV4"/>
      <c r="IAW4"/>
      <c r="IAX4"/>
      <c r="IAY4"/>
      <c r="IAZ4"/>
      <c r="IBA4"/>
      <c r="IBB4"/>
      <c r="IBC4"/>
      <c r="IBD4"/>
      <c r="IBE4"/>
      <c r="IBF4"/>
      <c r="IBG4"/>
      <c r="IBH4"/>
      <c r="IBI4"/>
      <c r="IBJ4"/>
      <c r="IBK4"/>
      <c r="IBL4"/>
      <c r="IBM4"/>
      <c r="IBN4"/>
      <c r="IBO4"/>
      <c r="IBP4"/>
      <c r="IBQ4"/>
      <c r="IBR4"/>
      <c r="IBS4"/>
      <c r="IBT4"/>
      <c r="IBU4"/>
      <c r="IBV4"/>
      <c r="IBW4"/>
      <c r="IBX4"/>
      <c r="IBY4"/>
      <c r="IBZ4"/>
      <c r="ICA4"/>
      <c r="ICB4"/>
      <c r="ICC4"/>
      <c r="ICD4"/>
      <c r="ICE4"/>
      <c r="ICF4"/>
      <c r="ICG4"/>
      <c r="ICH4"/>
      <c r="ICI4"/>
      <c r="ICJ4"/>
      <c r="ICK4"/>
      <c r="ICL4"/>
      <c r="ICM4"/>
      <c r="ICN4"/>
      <c r="ICO4"/>
      <c r="ICP4"/>
      <c r="ICQ4"/>
      <c r="ICR4"/>
      <c r="ICS4"/>
      <c r="ICT4"/>
      <c r="ICU4"/>
      <c r="ICV4"/>
      <c r="ICW4"/>
      <c r="ICX4"/>
      <c r="ICY4"/>
      <c r="ICZ4"/>
      <c r="IDA4"/>
      <c r="IDB4"/>
      <c r="IDC4"/>
      <c r="IDD4"/>
      <c r="IDE4"/>
      <c r="IDF4"/>
      <c r="IDG4"/>
      <c r="IDH4"/>
      <c r="IDI4"/>
      <c r="IDJ4"/>
      <c r="IDK4"/>
      <c r="IDL4"/>
      <c r="IDM4"/>
      <c r="IDN4"/>
      <c r="IDO4"/>
      <c r="IDP4"/>
      <c r="IDQ4"/>
      <c r="IDR4"/>
      <c r="IDS4"/>
      <c r="IDT4"/>
      <c r="IDU4"/>
      <c r="IDV4"/>
      <c r="IDW4"/>
      <c r="IDX4"/>
      <c r="IDY4"/>
      <c r="IDZ4"/>
      <c r="IEA4"/>
      <c r="IEB4"/>
      <c r="IEC4"/>
      <c r="IED4"/>
      <c r="IEE4"/>
      <c r="IEF4"/>
      <c r="IEG4"/>
      <c r="IEH4"/>
      <c r="IEI4"/>
      <c r="IEJ4"/>
      <c r="IEK4"/>
      <c r="IEL4"/>
      <c r="IEM4"/>
      <c r="IEN4"/>
      <c r="IEO4"/>
      <c r="IEP4"/>
      <c r="IEQ4"/>
      <c r="IER4"/>
      <c r="IES4"/>
      <c r="IET4"/>
      <c r="IEU4"/>
      <c r="IEV4"/>
      <c r="IEW4"/>
      <c r="IEX4"/>
      <c r="IEY4"/>
      <c r="IEZ4"/>
      <c r="IFA4"/>
      <c r="IFB4"/>
      <c r="IFC4"/>
      <c r="IFD4"/>
      <c r="IFE4"/>
      <c r="IFF4"/>
      <c r="IFG4"/>
      <c r="IFH4"/>
      <c r="IFI4"/>
      <c r="IFJ4"/>
      <c r="IFK4"/>
      <c r="IFL4"/>
      <c r="IFM4"/>
      <c r="IFN4"/>
      <c r="IFO4"/>
      <c r="IFP4"/>
      <c r="IFQ4"/>
      <c r="IFR4"/>
      <c r="IFS4"/>
      <c r="IFT4"/>
      <c r="IFU4"/>
      <c r="IFV4"/>
      <c r="IFW4"/>
      <c r="IFX4"/>
      <c r="IFY4"/>
      <c r="IFZ4"/>
      <c r="IGA4"/>
      <c r="IGB4"/>
      <c r="IGC4"/>
      <c r="IGD4"/>
      <c r="IGE4"/>
      <c r="IGF4"/>
      <c r="IGG4"/>
      <c r="IGH4"/>
      <c r="IGI4"/>
      <c r="IGJ4"/>
      <c r="IGK4"/>
      <c r="IGL4"/>
      <c r="IGM4"/>
      <c r="IGN4"/>
      <c r="IGO4"/>
      <c r="IGP4"/>
      <c r="IGQ4"/>
      <c r="IGR4"/>
      <c r="IGS4"/>
      <c r="IGT4"/>
      <c r="IGU4"/>
      <c r="IGV4"/>
      <c r="IGW4"/>
      <c r="IGX4"/>
      <c r="IGY4"/>
      <c r="IGZ4"/>
      <c r="IHA4"/>
      <c r="IHB4"/>
      <c r="IHC4"/>
      <c r="IHD4"/>
      <c r="IHE4"/>
      <c r="IHF4"/>
      <c r="IHG4"/>
      <c r="IHH4"/>
      <c r="IHI4"/>
      <c r="IHJ4"/>
      <c r="IHK4"/>
      <c r="IHL4"/>
      <c r="IHM4"/>
      <c r="IHN4"/>
      <c r="IHO4"/>
      <c r="IHP4"/>
      <c r="IHQ4"/>
      <c r="IHR4"/>
      <c r="IHS4"/>
      <c r="IHT4"/>
      <c r="IHU4"/>
      <c r="IHV4"/>
      <c r="IHW4"/>
      <c r="IHX4"/>
      <c r="IHY4"/>
      <c r="IHZ4"/>
      <c r="IIA4"/>
      <c r="IIB4"/>
      <c r="IIC4"/>
      <c r="IID4"/>
      <c r="IIE4"/>
      <c r="IIF4"/>
      <c r="IIG4"/>
      <c r="IIH4"/>
      <c r="III4"/>
      <c r="IIJ4"/>
      <c r="IIK4"/>
      <c r="IIL4"/>
      <c r="IIM4"/>
      <c r="IIN4"/>
      <c r="IIO4"/>
      <c r="IIP4"/>
      <c r="IIQ4"/>
      <c r="IIR4"/>
      <c r="IIS4"/>
      <c r="IIT4"/>
      <c r="IIU4"/>
      <c r="IIV4"/>
      <c r="IIW4"/>
      <c r="IIX4"/>
      <c r="IIY4"/>
      <c r="IIZ4"/>
      <c r="IJA4"/>
      <c r="IJB4"/>
      <c r="IJC4"/>
      <c r="IJD4"/>
      <c r="IJE4"/>
      <c r="IJF4"/>
      <c r="IJG4"/>
      <c r="IJH4"/>
      <c r="IJI4"/>
      <c r="IJJ4"/>
      <c r="IJK4"/>
      <c r="IJL4"/>
      <c r="IJM4"/>
      <c r="IJN4"/>
      <c r="IJO4"/>
      <c r="IJP4"/>
      <c r="IJQ4"/>
      <c r="IJR4"/>
      <c r="IJS4"/>
      <c r="IJT4"/>
      <c r="IJU4"/>
      <c r="IJV4"/>
      <c r="IJW4"/>
      <c r="IJX4"/>
      <c r="IJY4"/>
      <c r="IJZ4"/>
      <c r="IKA4"/>
      <c r="IKB4"/>
      <c r="IKC4"/>
      <c r="IKD4"/>
      <c r="IKE4"/>
      <c r="IKF4"/>
      <c r="IKG4"/>
      <c r="IKH4"/>
      <c r="IKI4"/>
      <c r="IKJ4"/>
      <c r="IKK4"/>
      <c r="IKL4"/>
      <c r="IKM4"/>
      <c r="IKN4"/>
      <c r="IKO4"/>
      <c r="IKP4"/>
      <c r="IKQ4"/>
      <c r="IKR4"/>
      <c r="IKS4"/>
      <c r="IKT4"/>
      <c r="IKU4"/>
      <c r="IKV4"/>
      <c r="IKW4"/>
      <c r="IKX4"/>
      <c r="IKY4"/>
      <c r="IKZ4"/>
      <c r="ILA4"/>
      <c r="ILB4"/>
      <c r="ILC4"/>
      <c r="ILD4"/>
      <c r="ILE4"/>
      <c r="ILF4"/>
      <c r="ILG4"/>
      <c r="ILH4"/>
      <c r="ILI4"/>
      <c r="ILJ4"/>
      <c r="ILK4"/>
      <c r="ILL4"/>
      <c r="ILM4"/>
      <c r="ILN4"/>
      <c r="ILO4"/>
      <c r="ILP4"/>
      <c r="ILQ4"/>
      <c r="ILR4"/>
      <c r="ILS4"/>
      <c r="ILT4"/>
      <c r="ILU4"/>
      <c r="ILV4"/>
      <c r="ILW4"/>
      <c r="ILX4"/>
      <c r="ILY4"/>
      <c r="ILZ4"/>
      <c r="IMA4"/>
      <c r="IMB4"/>
      <c r="IMC4"/>
      <c r="IMD4"/>
      <c r="IME4"/>
      <c r="IMF4"/>
      <c r="IMG4"/>
      <c r="IMH4"/>
      <c r="IMI4"/>
      <c r="IMJ4"/>
      <c r="IMK4"/>
      <c r="IML4"/>
      <c r="IMM4"/>
      <c r="IMN4"/>
      <c r="IMO4"/>
      <c r="IMP4"/>
      <c r="IMQ4"/>
      <c r="IMR4"/>
      <c r="IMS4"/>
      <c r="IMT4"/>
      <c r="IMU4"/>
      <c r="IMV4"/>
      <c r="IMW4"/>
      <c r="IMX4"/>
      <c r="IMY4"/>
      <c r="IMZ4"/>
      <c r="INA4"/>
      <c r="INB4"/>
      <c r="INC4"/>
      <c r="IND4"/>
      <c r="INE4"/>
      <c r="INF4"/>
      <c r="ING4"/>
      <c r="INH4"/>
      <c r="INI4"/>
      <c r="INJ4"/>
      <c r="INK4"/>
      <c r="INL4"/>
      <c r="INM4"/>
      <c r="INN4"/>
      <c r="INO4"/>
      <c r="INP4"/>
      <c r="INQ4"/>
      <c r="INR4"/>
      <c r="INS4"/>
      <c r="INT4"/>
      <c r="INU4"/>
      <c r="INV4"/>
      <c r="INW4"/>
      <c r="INX4"/>
      <c r="INY4"/>
      <c r="INZ4"/>
      <c r="IOA4"/>
      <c r="IOB4"/>
      <c r="IOC4"/>
      <c r="IOD4"/>
      <c r="IOE4"/>
      <c r="IOF4"/>
      <c r="IOG4"/>
      <c r="IOH4"/>
      <c r="IOI4"/>
      <c r="IOJ4"/>
      <c r="IOK4"/>
      <c r="IOL4"/>
      <c r="IOM4"/>
      <c r="ION4"/>
      <c r="IOO4"/>
      <c r="IOP4"/>
      <c r="IOQ4"/>
      <c r="IOR4"/>
      <c r="IOS4"/>
      <c r="IOT4"/>
      <c r="IOU4"/>
      <c r="IOV4"/>
      <c r="IOW4"/>
      <c r="IOX4"/>
      <c r="IOY4"/>
      <c r="IOZ4"/>
      <c r="IPA4"/>
      <c r="IPB4"/>
      <c r="IPC4"/>
      <c r="IPD4"/>
      <c r="IPE4"/>
      <c r="IPF4"/>
      <c r="IPG4"/>
      <c r="IPH4"/>
      <c r="IPI4"/>
      <c r="IPJ4"/>
      <c r="IPK4"/>
      <c r="IPL4"/>
      <c r="IPM4"/>
      <c r="IPN4"/>
      <c r="IPO4"/>
      <c r="IPP4"/>
      <c r="IPQ4"/>
      <c r="IPR4"/>
      <c r="IPS4"/>
      <c r="IPT4"/>
      <c r="IPU4"/>
      <c r="IPV4"/>
      <c r="IPW4"/>
      <c r="IPX4"/>
      <c r="IPY4"/>
      <c r="IPZ4"/>
      <c r="IQA4"/>
      <c r="IQB4"/>
      <c r="IQC4"/>
      <c r="IQD4"/>
      <c r="IQE4"/>
      <c r="IQF4"/>
      <c r="IQG4"/>
      <c r="IQH4"/>
      <c r="IQI4"/>
      <c r="IQJ4"/>
      <c r="IQK4"/>
      <c r="IQL4"/>
      <c r="IQM4"/>
      <c r="IQN4"/>
      <c r="IQO4"/>
      <c r="IQP4"/>
      <c r="IQQ4"/>
      <c r="IQR4"/>
      <c r="IQS4"/>
      <c r="IQT4"/>
      <c r="IQU4"/>
      <c r="IQV4"/>
      <c r="IQW4"/>
      <c r="IQX4"/>
      <c r="IQY4"/>
      <c r="IQZ4"/>
      <c r="IRA4"/>
      <c r="IRB4"/>
      <c r="IRC4"/>
      <c r="IRD4"/>
      <c r="IRE4"/>
      <c r="IRF4"/>
      <c r="IRG4"/>
      <c r="IRH4"/>
      <c r="IRI4"/>
      <c r="IRJ4"/>
      <c r="IRK4"/>
      <c r="IRL4"/>
      <c r="IRM4"/>
      <c r="IRN4"/>
      <c r="IRO4"/>
      <c r="IRP4"/>
      <c r="IRQ4"/>
      <c r="IRR4"/>
      <c r="IRS4"/>
      <c r="IRT4"/>
      <c r="IRU4"/>
      <c r="IRV4"/>
      <c r="IRW4"/>
      <c r="IRX4"/>
      <c r="IRY4"/>
      <c r="IRZ4"/>
      <c r="ISA4"/>
      <c r="ISB4"/>
      <c r="ISC4"/>
      <c r="ISD4"/>
      <c r="ISE4"/>
      <c r="ISF4"/>
      <c r="ISG4"/>
      <c r="ISH4"/>
      <c r="ISI4"/>
      <c r="ISJ4"/>
      <c r="ISK4"/>
      <c r="ISL4"/>
      <c r="ISM4"/>
      <c r="ISN4"/>
      <c r="ISO4"/>
      <c r="ISP4"/>
      <c r="ISQ4"/>
      <c r="ISR4"/>
      <c r="ISS4"/>
      <c r="IST4"/>
      <c r="ISU4"/>
      <c r="ISV4"/>
      <c r="ISW4"/>
      <c r="ISX4"/>
      <c r="ISY4"/>
      <c r="ISZ4"/>
      <c r="ITA4"/>
      <c r="ITB4"/>
      <c r="ITC4"/>
      <c r="ITD4"/>
      <c r="ITE4"/>
      <c r="ITF4"/>
      <c r="ITG4"/>
      <c r="ITH4"/>
      <c r="ITI4"/>
      <c r="ITJ4"/>
      <c r="ITK4"/>
      <c r="ITL4"/>
      <c r="ITM4"/>
      <c r="ITN4"/>
      <c r="ITO4"/>
      <c r="ITP4"/>
      <c r="ITQ4"/>
      <c r="ITR4"/>
      <c r="ITS4"/>
      <c r="ITT4"/>
      <c r="ITU4"/>
      <c r="ITV4"/>
      <c r="ITW4"/>
      <c r="ITX4"/>
      <c r="ITY4"/>
      <c r="ITZ4"/>
      <c r="IUA4"/>
      <c r="IUB4"/>
      <c r="IUC4"/>
      <c r="IUD4"/>
      <c r="IUE4"/>
      <c r="IUF4"/>
      <c r="IUG4"/>
      <c r="IUH4"/>
      <c r="IUI4"/>
      <c r="IUJ4"/>
      <c r="IUK4"/>
      <c r="IUL4"/>
      <c r="IUM4"/>
      <c r="IUN4"/>
      <c r="IUO4"/>
      <c r="IUP4"/>
      <c r="IUQ4"/>
      <c r="IUR4"/>
      <c r="IUS4"/>
      <c r="IUT4"/>
      <c r="IUU4"/>
      <c r="IUV4"/>
      <c r="IUW4"/>
      <c r="IUX4"/>
      <c r="IUY4"/>
      <c r="IUZ4"/>
      <c r="IVA4"/>
      <c r="IVB4"/>
      <c r="IVC4"/>
      <c r="IVD4"/>
      <c r="IVE4"/>
      <c r="IVF4"/>
      <c r="IVG4"/>
      <c r="IVH4"/>
      <c r="IVI4"/>
      <c r="IVJ4"/>
      <c r="IVK4"/>
      <c r="IVL4"/>
      <c r="IVM4"/>
      <c r="IVN4"/>
      <c r="IVO4"/>
      <c r="IVP4"/>
      <c r="IVQ4"/>
      <c r="IVR4"/>
      <c r="IVS4"/>
      <c r="IVT4"/>
      <c r="IVU4"/>
      <c r="IVV4"/>
      <c r="IVW4"/>
      <c r="IVX4"/>
      <c r="IVY4"/>
      <c r="IVZ4"/>
      <c r="IWA4"/>
      <c r="IWB4"/>
      <c r="IWC4"/>
      <c r="IWD4"/>
      <c r="IWE4"/>
      <c r="IWF4"/>
      <c r="IWG4"/>
      <c r="IWH4"/>
      <c r="IWI4"/>
      <c r="IWJ4"/>
      <c r="IWK4"/>
      <c r="IWL4"/>
      <c r="IWM4"/>
      <c r="IWN4"/>
      <c r="IWO4"/>
      <c r="IWP4"/>
      <c r="IWQ4"/>
      <c r="IWR4"/>
      <c r="IWS4"/>
      <c r="IWT4"/>
      <c r="IWU4"/>
      <c r="IWV4"/>
      <c r="IWW4"/>
      <c r="IWX4"/>
      <c r="IWY4"/>
      <c r="IWZ4"/>
      <c r="IXA4"/>
      <c r="IXB4"/>
      <c r="IXC4"/>
      <c r="IXD4"/>
      <c r="IXE4"/>
      <c r="IXF4"/>
      <c r="IXG4"/>
      <c r="IXH4"/>
      <c r="IXI4"/>
      <c r="IXJ4"/>
      <c r="IXK4"/>
      <c r="IXL4"/>
      <c r="IXM4"/>
      <c r="IXN4"/>
      <c r="IXO4"/>
      <c r="IXP4"/>
      <c r="IXQ4"/>
      <c r="IXR4"/>
      <c r="IXS4"/>
      <c r="IXT4"/>
      <c r="IXU4"/>
      <c r="IXV4"/>
      <c r="IXW4"/>
      <c r="IXX4"/>
      <c r="IXY4"/>
      <c r="IXZ4"/>
      <c r="IYA4"/>
      <c r="IYB4"/>
      <c r="IYC4"/>
      <c r="IYD4"/>
      <c r="IYE4"/>
      <c r="IYF4"/>
      <c r="IYG4"/>
      <c r="IYH4"/>
      <c r="IYI4"/>
      <c r="IYJ4"/>
      <c r="IYK4"/>
      <c r="IYL4"/>
      <c r="IYM4"/>
      <c r="IYN4"/>
      <c r="IYO4"/>
      <c r="IYP4"/>
      <c r="IYQ4"/>
      <c r="IYR4"/>
      <c r="IYS4"/>
      <c r="IYT4"/>
      <c r="IYU4"/>
      <c r="IYV4"/>
      <c r="IYW4"/>
      <c r="IYX4"/>
      <c r="IYY4"/>
      <c r="IYZ4"/>
      <c r="IZA4"/>
      <c r="IZB4"/>
      <c r="IZC4"/>
      <c r="IZD4"/>
      <c r="IZE4"/>
      <c r="IZF4"/>
      <c r="IZG4"/>
      <c r="IZH4"/>
      <c r="IZI4"/>
      <c r="IZJ4"/>
      <c r="IZK4"/>
      <c r="IZL4"/>
      <c r="IZM4"/>
      <c r="IZN4"/>
      <c r="IZO4"/>
      <c r="IZP4"/>
      <c r="IZQ4"/>
      <c r="IZR4"/>
      <c r="IZS4"/>
      <c r="IZT4"/>
      <c r="IZU4"/>
      <c r="IZV4"/>
      <c r="IZW4"/>
      <c r="IZX4"/>
      <c r="IZY4"/>
      <c r="IZZ4"/>
      <c r="JAA4"/>
      <c r="JAB4"/>
      <c r="JAC4"/>
      <c r="JAD4"/>
      <c r="JAE4"/>
      <c r="JAF4"/>
      <c r="JAG4"/>
      <c r="JAH4"/>
      <c r="JAI4"/>
      <c r="JAJ4"/>
      <c r="JAK4"/>
      <c r="JAL4"/>
      <c r="JAM4"/>
      <c r="JAN4"/>
      <c r="JAO4"/>
      <c r="JAP4"/>
      <c r="JAQ4"/>
      <c r="JAR4"/>
      <c r="JAS4"/>
      <c r="JAT4"/>
      <c r="JAU4"/>
      <c r="JAV4"/>
      <c r="JAW4"/>
      <c r="JAX4"/>
      <c r="JAY4"/>
      <c r="JAZ4"/>
      <c r="JBA4"/>
      <c r="JBB4"/>
      <c r="JBC4"/>
      <c r="JBD4"/>
      <c r="JBE4"/>
      <c r="JBF4"/>
      <c r="JBG4"/>
      <c r="JBH4"/>
      <c r="JBI4"/>
      <c r="JBJ4"/>
      <c r="JBK4"/>
      <c r="JBL4"/>
      <c r="JBM4"/>
      <c r="JBN4"/>
      <c r="JBO4"/>
      <c r="JBP4"/>
      <c r="JBQ4"/>
      <c r="JBR4"/>
      <c r="JBS4"/>
      <c r="JBT4"/>
      <c r="JBU4"/>
      <c r="JBV4"/>
      <c r="JBW4"/>
      <c r="JBX4"/>
      <c r="JBY4"/>
      <c r="JBZ4"/>
      <c r="JCA4"/>
      <c r="JCB4"/>
      <c r="JCC4"/>
      <c r="JCD4"/>
      <c r="JCE4"/>
      <c r="JCF4"/>
      <c r="JCG4"/>
      <c r="JCH4"/>
      <c r="JCI4"/>
      <c r="JCJ4"/>
      <c r="JCK4"/>
      <c r="JCL4"/>
      <c r="JCM4"/>
      <c r="JCN4"/>
      <c r="JCO4"/>
      <c r="JCP4"/>
      <c r="JCQ4"/>
      <c r="JCR4"/>
      <c r="JCS4"/>
      <c r="JCT4"/>
      <c r="JCU4"/>
      <c r="JCV4"/>
      <c r="JCW4"/>
      <c r="JCX4"/>
      <c r="JCY4"/>
      <c r="JCZ4"/>
      <c r="JDA4"/>
      <c r="JDB4"/>
      <c r="JDC4"/>
      <c r="JDD4"/>
      <c r="JDE4"/>
      <c r="JDF4"/>
      <c r="JDG4"/>
      <c r="JDH4"/>
      <c r="JDI4"/>
      <c r="JDJ4"/>
      <c r="JDK4"/>
      <c r="JDL4"/>
      <c r="JDM4"/>
      <c r="JDN4"/>
      <c r="JDO4"/>
      <c r="JDP4"/>
      <c r="JDQ4"/>
      <c r="JDR4"/>
      <c r="JDS4"/>
      <c r="JDT4"/>
      <c r="JDU4"/>
      <c r="JDV4"/>
      <c r="JDW4"/>
      <c r="JDX4"/>
      <c r="JDY4"/>
      <c r="JDZ4"/>
      <c r="JEA4"/>
      <c r="JEB4"/>
      <c r="JEC4"/>
      <c r="JED4"/>
      <c r="JEE4"/>
      <c r="JEF4"/>
      <c r="JEG4"/>
      <c r="JEH4"/>
      <c r="JEI4"/>
      <c r="JEJ4"/>
      <c r="JEK4"/>
      <c r="JEL4"/>
      <c r="JEM4"/>
      <c r="JEN4"/>
      <c r="JEO4"/>
      <c r="JEP4"/>
      <c r="JEQ4"/>
      <c r="JER4"/>
      <c r="JES4"/>
      <c r="JET4"/>
      <c r="JEU4"/>
      <c r="JEV4"/>
      <c r="JEW4"/>
      <c r="JEX4"/>
      <c r="JEY4"/>
      <c r="JEZ4"/>
      <c r="JFA4"/>
      <c r="JFB4"/>
      <c r="JFC4"/>
      <c r="JFD4"/>
      <c r="JFE4"/>
      <c r="JFF4"/>
      <c r="JFG4"/>
      <c r="JFH4"/>
      <c r="JFI4"/>
      <c r="JFJ4"/>
      <c r="JFK4"/>
      <c r="JFL4"/>
      <c r="JFM4"/>
      <c r="JFN4"/>
      <c r="JFO4"/>
      <c r="JFP4"/>
      <c r="JFQ4"/>
      <c r="JFR4"/>
      <c r="JFS4"/>
      <c r="JFT4"/>
      <c r="JFU4"/>
      <c r="JFV4"/>
      <c r="JFW4"/>
      <c r="JFX4"/>
      <c r="JFY4"/>
      <c r="JFZ4"/>
      <c r="JGA4"/>
      <c r="JGB4"/>
      <c r="JGC4"/>
      <c r="JGD4"/>
      <c r="JGE4"/>
      <c r="JGF4"/>
      <c r="JGG4"/>
      <c r="JGH4"/>
      <c r="JGI4"/>
      <c r="JGJ4"/>
      <c r="JGK4"/>
      <c r="JGL4"/>
      <c r="JGM4"/>
      <c r="JGN4"/>
      <c r="JGO4"/>
      <c r="JGP4"/>
      <c r="JGQ4"/>
      <c r="JGR4"/>
      <c r="JGS4"/>
      <c r="JGT4"/>
      <c r="JGU4"/>
      <c r="JGV4"/>
      <c r="JGW4"/>
      <c r="JGX4"/>
      <c r="JGY4"/>
      <c r="JGZ4"/>
      <c r="JHA4"/>
      <c r="JHB4"/>
      <c r="JHC4"/>
      <c r="JHD4"/>
      <c r="JHE4"/>
      <c r="JHF4"/>
      <c r="JHG4"/>
      <c r="JHH4"/>
      <c r="JHI4"/>
      <c r="JHJ4"/>
      <c r="JHK4"/>
      <c r="JHL4"/>
      <c r="JHM4"/>
      <c r="JHN4"/>
      <c r="JHO4"/>
      <c r="JHP4"/>
      <c r="JHQ4"/>
      <c r="JHR4"/>
      <c r="JHS4"/>
      <c r="JHT4"/>
      <c r="JHU4"/>
      <c r="JHV4"/>
      <c r="JHW4"/>
      <c r="JHX4"/>
      <c r="JHY4"/>
      <c r="JHZ4"/>
      <c r="JIA4"/>
      <c r="JIB4"/>
      <c r="JIC4"/>
      <c r="JID4"/>
      <c r="JIE4"/>
      <c r="JIF4"/>
      <c r="JIG4"/>
      <c r="JIH4"/>
      <c r="JII4"/>
      <c r="JIJ4"/>
      <c r="JIK4"/>
      <c r="JIL4"/>
      <c r="JIM4"/>
      <c r="JIN4"/>
      <c r="JIO4"/>
      <c r="JIP4"/>
      <c r="JIQ4"/>
      <c r="JIR4"/>
      <c r="JIS4"/>
      <c r="JIT4"/>
      <c r="JIU4"/>
      <c r="JIV4"/>
      <c r="JIW4"/>
      <c r="JIX4"/>
      <c r="JIY4"/>
      <c r="JIZ4"/>
      <c r="JJA4"/>
      <c r="JJB4"/>
      <c r="JJC4"/>
      <c r="JJD4"/>
      <c r="JJE4"/>
      <c r="JJF4"/>
      <c r="JJG4"/>
      <c r="JJH4"/>
      <c r="JJI4"/>
      <c r="JJJ4"/>
      <c r="JJK4"/>
      <c r="JJL4"/>
      <c r="JJM4"/>
      <c r="JJN4"/>
      <c r="JJO4"/>
      <c r="JJP4"/>
      <c r="JJQ4"/>
      <c r="JJR4"/>
      <c r="JJS4"/>
      <c r="JJT4"/>
      <c r="JJU4"/>
      <c r="JJV4"/>
      <c r="JJW4"/>
      <c r="JJX4"/>
      <c r="JJY4"/>
      <c r="JJZ4"/>
      <c r="JKA4"/>
      <c r="JKB4"/>
      <c r="JKC4"/>
      <c r="JKD4"/>
      <c r="JKE4"/>
      <c r="JKF4"/>
      <c r="JKG4"/>
      <c r="JKH4"/>
      <c r="JKI4"/>
      <c r="JKJ4"/>
      <c r="JKK4"/>
      <c r="JKL4"/>
      <c r="JKM4"/>
      <c r="JKN4"/>
      <c r="JKO4"/>
      <c r="JKP4"/>
      <c r="JKQ4"/>
      <c r="JKR4"/>
      <c r="JKS4"/>
      <c r="JKT4"/>
      <c r="JKU4"/>
      <c r="JKV4"/>
      <c r="JKW4"/>
      <c r="JKX4"/>
      <c r="JKY4"/>
      <c r="JKZ4"/>
      <c r="JLA4"/>
      <c r="JLB4"/>
      <c r="JLC4"/>
      <c r="JLD4"/>
      <c r="JLE4"/>
      <c r="JLF4"/>
      <c r="JLG4"/>
      <c r="JLH4"/>
      <c r="JLI4"/>
      <c r="JLJ4"/>
      <c r="JLK4"/>
      <c r="JLL4"/>
      <c r="JLM4"/>
      <c r="JLN4"/>
      <c r="JLO4"/>
      <c r="JLP4"/>
      <c r="JLQ4"/>
      <c r="JLR4"/>
      <c r="JLS4"/>
      <c r="JLT4"/>
      <c r="JLU4"/>
      <c r="JLV4"/>
      <c r="JLW4"/>
      <c r="JLX4"/>
      <c r="JLY4"/>
      <c r="JLZ4"/>
      <c r="JMA4"/>
      <c r="JMB4"/>
      <c r="JMC4"/>
      <c r="JMD4"/>
      <c r="JME4"/>
      <c r="JMF4"/>
      <c r="JMG4"/>
      <c r="JMH4"/>
      <c r="JMI4"/>
      <c r="JMJ4"/>
      <c r="JMK4"/>
      <c r="JML4"/>
      <c r="JMM4"/>
      <c r="JMN4"/>
      <c r="JMO4"/>
      <c r="JMP4"/>
      <c r="JMQ4"/>
      <c r="JMR4"/>
      <c r="JMS4"/>
      <c r="JMT4"/>
      <c r="JMU4"/>
      <c r="JMV4"/>
      <c r="JMW4"/>
      <c r="JMX4"/>
      <c r="JMY4"/>
      <c r="JMZ4"/>
      <c r="JNA4"/>
      <c r="JNB4"/>
      <c r="JNC4"/>
      <c r="JND4"/>
      <c r="JNE4"/>
      <c r="JNF4"/>
      <c r="JNG4"/>
      <c r="JNH4"/>
      <c r="JNI4"/>
      <c r="JNJ4"/>
      <c r="JNK4"/>
      <c r="JNL4"/>
      <c r="JNM4"/>
      <c r="JNN4"/>
      <c r="JNO4"/>
      <c r="JNP4"/>
      <c r="JNQ4"/>
      <c r="JNR4"/>
      <c r="JNS4"/>
      <c r="JNT4"/>
      <c r="JNU4"/>
      <c r="JNV4"/>
      <c r="JNW4"/>
      <c r="JNX4"/>
      <c r="JNY4"/>
      <c r="JNZ4"/>
      <c r="JOA4"/>
      <c r="JOB4"/>
      <c r="JOC4"/>
      <c r="JOD4"/>
      <c r="JOE4"/>
      <c r="JOF4"/>
      <c r="JOG4"/>
      <c r="JOH4"/>
      <c r="JOI4"/>
      <c r="JOJ4"/>
      <c r="JOK4"/>
      <c r="JOL4"/>
      <c r="JOM4"/>
      <c r="JON4"/>
      <c r="JOO4"/>
      <c r="JOP4"/>
      <c r="JOQ4"/>
      <c r="JOR4"/>
      <c r="JOS4"/>
      <c r="JOT4"/>
      <c r="JOU4"/>
      <c r="JOV4"/>
      <c r="JOW4"/>
      <c r="JOX4"/>
      <c r="JOY4"/>
      <c r="JOZ4"/>
      <c r="JPA4"/>
      <c r="JPB4"/>
      <c r="JPC4"/>
      <c r="JPD4"/>
      <c r="JPE4"/>
      <c r="JPF4"/>
      <c r="JPG4"/>
      <c r="JPH4"/>
      <c r="JPI4"/>
      <c r="JPJ4"/>
      <c r="JPK4"/>
      <c r="JPL4"/>
      <c r="JPM4"/>
      <c r="JPN4"/>
      <c r="JPO4"/>
      <c r="JPP4"/>
      <c r="JPQ4"/>
      <c r="JPR4"/>
      <c r="JPS4"/>
      <c r="JPT4"/>
      <c r="JPU4"/>
      <c r="JPV4"/>
      <c r="JPW4"/>
      <c r="JPX4"/>
      <c r="JPY4"/>
      <c r="JPZ4"/>
      <c r="JQA4"/>
      <c r="JQB4"/>
      <c r="JQC4"/>
      <c r="JQD4"/>
      <c r="JQE4"/>
      <c r="JQF4"/>
      <c r="JQG4"/>
      <c r="JQH4"/>
      <c r="JQI4"/>
      <c r="JQJ4"/>
      <c r="JQK4"/>
      <c r="JQL4"/>
      <c r="JQM4"/>
      <c r="JQN4"/>
      <c r="JQO4"/>
      <c r="JQP4"/>
      <c r="JQQ4"/>
      <c r="JQR4"/>
      <c r="JQS4"/>
      <c r="JQT4"/>
      <c r="JQU4"/>
      <c r="JQV4"/>
      <c r="JQW4"/>
      <c r="JQX4"/>
      <c r="JQY4"/>
      <c r="JQZ4"/>
      <c r="JRA4"/>
      <c r="JRB4"/>
      <c r="JRC4"/>
      <c r="JRD4"/>
      <c r="JRE4"/>
      <c r="JRF4"/>
      <c r="JRG4"/>
      <c r="JRH4"/>
      <c r="JRI4"/>
      <c r="JRJ4"/>
      <c r="JRK4"/>
      <c r="JRL4"/>
      <c r="JRM4"/>
      <c r="JRN4"/>
      <c r="JRO4"/>
      <c r="JRP4"/>
      <c r="JRQ4"/>
      <c r="JRR4"/>
      <c r="JRS4"/>
      <c r="JRT4"/>
      <c r="JRU4"/>
      <c r="JRV4"/>
      <c r="JRW4"/>
      <c r="JRX4"/>
      <c r="JRY4"/>
      <c r="JRZ4"/>
      <c r="JSA4"/>
      <c r="JSB4"/>
      <c r="JSC4"/>
      <c r="JSD4"/>
      <c r="JSE4"/>
      <c r="JSF4"/>
      <c r="JSG4"/>
      <c r="JSH4"/>
      <c r="JSI4"/>
      <c r="JSJ4"/>
      <c r="JSK4"/>
      <c r="JSL4"/>
      <c r="JSM4"/>
      <c r="JSN4"/>
      <c r="JSO4"/>
      <c r="JSP4"/>
      <c r="JSQ4"/>
      <c r="JSR4"/>
      <c r="JSS4"/>
      <c r="JST4"/>
      <c r="JSU4"/>
      <c r="JSV4"/>
      <c r="JSW4"/>
      <c r="JSX4"/>
      <c r="JSY4"/>
      <c r="JSZ4"/>
      <c r="JTA4"/>
      <c r="JTB4"/>
      <c r="JTC4"/>
      <c r="JTD4"/>
      <c r="JTE4"/>
      <c r="JTF4"/>
      <c r="JTG4"/>
      <c r="JTH4"/>
      <c r="JTI4"/>
      <c r="JTJ4"/>
      <c r="JTK4"/>
      <c r="JTL4"/>
      <c r="JTM4"/>
      <c r="JTN4"/>
      <c r="JTO4"/>
      <c r="JTP4"/>
      <c r="JTQ4"/>
      <c r="JTR4"/>
      <c r="JTS4"/>
      <c r="JTT4"/>
      <c r="JTU4"/>
      <c r="JTV4"/>
      <c r="JTW4"/>
      <c r="JTX4"/>
      <c r="JTY4"/>
      <c r="JTZ4"/>
      <c r="JUA4"/>
      <c r="JUB4"/>
      <c r="JUC4"/>
      <c r="JUD4"/>
      <c r="JUE4"/>
      <c r="JUF4"/>
      <c r="JUG4"/>
      <c r="JUH4"/>
      <c r="JUI4"/>
      <c r="JUJ4"/>
      <c r="JUK4"/>
      <c r="JUL4"/>
      <c r="JUM4"/>
      <c r="JUN4"/>
      <c r="JUO4"/>
      <c r="JUP4"/>
      <c r="JUQ4"/>
      <c r="JUR4"/>
      <c r="JUS4"/>
      <c r="JUT4"/>
      <c r="JUU4"/>
      <c r="JUV4"/>
      <c r="JUW4"/>
      <c r="JUX4"/>
      <c r="JUY4"/>
      <c r="JUZ4"/>
      <c r="JVA4"/>
      <c r="JVB4"/>
      <c r="JVC4"/>
      <c r="JVD4"/>
      <c r="JVE4"/>
      <c r="JVF4"/>
      <c r="JVG4"/>
      <c r="JVH4"/>
      <c r="JVI4"/>
      <c r="JVJ4"/>
      <c r="JVK4"/>
      <c r="JVL4"/>
      <c r="JVM4"/>
      <c r="JVN4"/>
      <c r="JVO4"/>
      <c r="JVP4"/>
      <c r="JVQ4"/>
      <c r="JVR4"/>
      <c r="JVS4"/>
      <c r="JVT4"/>
      <c r="JVU4"/>
      <c r="JVV4"/>
      <c r="JVW4"/>
      <c r="JVX4"/>
      <c r="JVY4"/>
      <c r="JVZ4"/>
      <c r="JWA4"/>
      <c r="JWB4"/>
      <c r="JWC4"/>
      <c r="JWD4"/>
      <c r="JWE4"/>
      <c r="JWF4"/>
      <c r="JWG4"/>
      <c r="JWH4"/>
      <c r="JWI4"/>
      <c r="JWJ4"/>
      <c r="JWK4"/>
      <c r="JWL4"/>
      <c r="JWM4"/>
      <c r="JWN4"/>
      <c r="JWO4"/>
      <c r="JWP4"/>
      <c r="JWQ4"/>
      <c r="JWR4"/>
      <c r="JWS4"/>
      <c r="JWT4"/>
      <c r="JWU4"/>
      <c r="JWV4"/>
      <c r="JWW4"/>
      <c r="JWX4"/>
      <c r="JWY4"/>
      <c r="JWZ4"/>
      <c r="JXA4"/>
      <c r="JXB4"/>
      <c r="JXC4"/>
      <c r="JXD4"/>
      <c r="JXE4"/>
      <c r="JXF4"/>
      <c r="JXG4"/>
      <c r="JXH4"/>
      <c r="JXI4"/>
      <c r="JXJ4"/>
      <c r="JXK4"/>
      <c r="JXL4"/>
      <c r="JXM4"/>
      <c r="JXN4"/>
      <c r="JXO4"/>
      <c r="JXP4"/>
      <c r="JXQ4"/>
      <c r="JXR4"/>
      <c r="JXS4"/>
      <c r="JXT4"/>
      <c r="JXU4"/>
      <c r="JXV4"/>
      <c r="JXW4"/>
      <c r="JXX4"/>
      <c r="JXY4"/>
      <c r="JXZ4"/>
      <c r="JYA4"/>
      <c r="JYB4"/>
      <c r="JYC4"/>
      <c r="JYD4"/>
      <c r="JYE4"/>
      <c r="JYF4"/>
      <c r="JYG4"/>
      <c r="JYH4"/>
      <c r="JYI4"/>
      <c r="JYJ4"/>
      <c r="JYK4"/>
      <c r="JYL4"/>
      <c r="JYM4"/>
      <c r="JYN4"/>
      <c r="JYO4"/>
      <c r="JYP4"/>
      <c r="JYQ4"/>
      <c r="JYR4"/>
      <c r="JYS4"/>
      <c r="JYT4"/>
      <c r="JYU4"/>
      <c r="JYV4"/>
      <c r="JYW4"/>
      <c r="JYX4"/>
      <c r="JYY4"/>
      <c r="JYZ4"/>
      <c r="JZA4"/>
      <c r="JZB4"/>
      <c r="JZC4"/>
      <c r="JZD4"/>
      <c r="JZE4"/>
      <c r="JZF4"/>
      <c r="JZG4"/>
      <c r="JZH4"/>
      <c r="JZI4"/>
      <c r="JZJ4"/>
      <c r="JZK4"/>
      <c r="JZL4"/>
      <c r="JZM4"/>
      <c r="JZN4"/>
      <c r="JZO4"/>
      <c r="JZP4"/>
      <c r="JZQ4"/>
      <c r="JZR4"/>
      <c r="JZS4"/>
      <c r="JZT4"/>
      <c r="JZU4"/>
      <c r="JZV4"/>
      <c r="JZW4"/>
      <c r="JZX4"/>
      <c r="JZY4"/>
      <c r="JZZ4"/>
      <c r="KAA4"/>
      <c r="KAB4"/>
      <c r="KAC4"/>
      <c r="KAD4"/>
      <c r="KAE4"/>
      <c r="KAF4"/>
      <c r="KAG4"/>
      <c r="KAH4"/>
      <c r="KAI4"/>
      <c r="KAJ4"/>
      <c r="KAK4"/>
      <c r="KAL4"/>
      <c r="KAM4"/>
      <c r="KAN4"/>
      <c r="KAO4"/>
      <c r="KAP4"/>
      <c r="KAQ4"/>
      <c r="KAR4"/>
      <c r="KAS4"/>
      <c r="KAT4"/>
      <c r="KAU4"/>
      <c r="KAV4"/>
      <c r="KAW4"/>
      <c r="KAX4"/>
      <c r="KAY4"/>
      <c r="KAZ4"/>
      <c r="KBA4"/>
      <c r="KBB4"/>
      <c r="KBC4"/>
      <c r="KBD4"/>
      <c r="KBE4"/>
      <c r="KBF4"/>
      <c r="KBG4"/>
      <c r="KBH4"/>
      <c r="KBI4"/>
      <c r="KBJ4"/>
      <c r="KBK4"/>
      <c r="KBL4"/>
      <c r="KBM4"/>
      <c r="KBN4"/>
      <c r="KBO4"/>
      <c r="KBP4"/>
      <c r="KBQ4"/>
      <c r="KBR4"/>
      <c r="KBS4"/>
      <c r="KBT4"/>
      <c r="KBU4"/>
      <c r="KBV4"/>
      <c r="KBW4"/>
      <c r="KBX4"/>
      <c r="KBY4"/>
      <c r="KBZ4"/>
      <c r="KCA4"/>
      <c r="KCB4"/>
      <c r="KCC4"/>
      <c r="KCD4"/>
      <c r="KCE4"/>
      <c r="KCF4"/>
      <c r="KCG4"/>
      <c r="KCH4"/>
      <c r="KCI4"/>
      <c r="KCJ4"/>
      <c r="KCK4"/>
      <c r="KCL4"/>
      <c r="KCM4"/>
      <c r="KCN4"/>
      <c r="KCO4"/>
      <c r="KCP4"/>
      <c r="KCQ4"/>
      <c r="KCR4"/>
      <c r="KCS4"/>
      <c r="KCT4"/>
      <c r="KCU4"/>
      <c r="KCV4"/>
      <c r="KCW4"/>
      <c r="KCX4"/>
      <c r="KCY4"/>
      <c r="KCZ4"/>
      <c r="KDA4"/>
      <c r="KDB4"/>
      <c r="KDC4"/>
      <c r="KDD4"/>
      <c r="KDE4"/>
      <c r="KDF4"/>
      <c r="KDG4"/>
      <c r="KDH4"/>
      <c r="KDI4"/>
      <c r="KDJ4"/>
      <c r="KDK4"/>
      <c r="KDL4"/>
      <c r="KDM4"/>
      <c r="KDN4"/>
      <c r="KDO4"/>
      <c r="KDP4"/>
      <c r="KDQ4"/>
      <c r="KDR4"/>
      <c r="KDS4"/>
      <c r="KDT4"/>
      <c r="KDU4"/>
      <c r="KDV4"/>
      <c r="KDW4"/>
      <c r="KDX4"/>
      <c r="KDY4"/>
      <c r="KDZ4"/>
      <c r="KEA4"/>
      <c r="KEB4"/>
      <c r="KEC4"/>
      <c r="KED4"/>
      <c r="KEE4"/>
      <c r="KEF4"/>
      <c r="KEG4"/>
      <c r="KEH4"/>
      <c r="KEI4"/>
      <c r="KEJ4"/>
      <c r="KEK4"/>
      <c r="KEL4"/>
      <c r="KEM4"/>
      <c r="KEN4"/>
      <c r="KEO4"/>
      <c r="KEP4"/>
      <c r="KEQ4"/>
      <c r="KER4"/>
      <c r="KES4"/>
      <c r="KET4"/>
      <c r="KEU4"/>
      <c r="KEV4"/>
      <c r="KEW4"/>
      <c r="KEX4"/>
      <c r="KEY4"/>
      <c r="KEZ4"/>
      <c r="KFA4"/>
      <c r="KFB4"/>
      <c r="KFC4"/>
      <c r="KFD4"/>
      <c r="KFE4"/>
      <c r="KFF4"/>
      <c r="KFG4"/>
      <c r="KFH4"/>
      <c r="KFI4"/>
      <c r="KFJ4"/>
      <c r="KFK4"/>
      <c r="KFL4"/>
      <c r="KFM4"/>
      <c r="KFN4"/>
      <c r="KFO4"/>
      <c r="KFP4"/>
      <c r="KFQ4"/>
      <c r="KFR4"/>
      <c r="KFS4"/>
      <c r="KFT4"/>
      <c r="KFU4"/>
      <c r="KFV4"/>
      <c r="KFW4"/>
      <c r="KFX4"/>
      <c r="KFY4"/>
      <c r="KFZ4"/>
      <c r="KGA4"/>
      <c r="KGB4"/>
      <c r="KGC4"/>
      <c r="KGD4"/>
      <c r="KGE4"/>
      <c r="KGF4"/>
      <c r="KGG4"/>
      <c r="KGH4"/>
      <c r="KGI4"/>
      <c r="KGJ4"/>
      <c r="KGK4"/>
      <c r="KGL4"/>
      <c r="KGM4"/>
      <c r="KGN4"/>
      <c r="KGO4"/>
      <c r="KGP4"/>
      <c r="KGQ4"/>
      <c r="KGR4"/>
      <c r="KGS4"/>
      <c r="KGT4"/>
      <c r="KGU4"/>
      <c r="KGV4"/>
      <c r="KGW4"/>
      <c r="KGX4"/>
      <c r="KGY4"/>
      <c r="KGZ4"/>
      <c r="KHA4"/>
      <c r="KHB4"/>
      <c r="KHC4"/>
      <c r="KHD4"/>
      <c r="KHE4"/>
      <c r="KHF4"/>
      <c r="KHG4"/>
      <c r="KHH4"/>
      <c r="KHI4"/>
      <c r="KHJ4"/>
      <c r="KHK4"/>
      <c r="KHL4"/>
      <c r="KHM4"/>
      <c r="KHN4"/>
      <c r="KHO4"/>
      <c r="KHP4"/>
      <c r="KHQ4"/>
      <c r="KHR4"/>
      <c r="KHS4"/>
      <c r="KHT4"/>
      <c r="KHU4"/>
      <c r="KHV4"/>
      <c r="KHW4"/>
      <c r="KHX4"/>
      <c r="KHY4"/>
      <c r="KHZ4"/>
      <c r="KIA4"/>
      <c r="KIB4"/>
      <c r="KIC4"/>
      <c r="KID4"/>
      <c r="KIE4"/>
      <c r="KIF4"/>
      <c r="KIG4"/>
      <c r="KIH4"/>
      <c r="KII4"/>
      <c r="KIJ4"/>
      <c r="KIK4"/>
      <c r="KIL4"/>
      <c r="KIM4"/>
      <c r="KIN4"/>
      <c r="KIO4"/>
      <c r="KIP4"/>
      <c r="KIQ4"/>
      <c r="KIR4"/>
      <c r="KIS4"/>
      <c r="KIT4"/>
      <c r="KIU4"/>
      <c r="KIV4"/>
      <c r="KIW4"/>
      <c r="KIX4"/>
      <c r="KIY4"/>
      <c r="KIZ4"/>
      <c r="KJA4"/>
      <c r="KJB4"/>
      <c r="KJC4"/>
      <c r="KJD4"/>
      <c r="KJE4"/>
      <c r="KJF4"/>
      <c r="KJG4"/>
      <c r="KJH4"/>
      <c r="KJI4"/>
      <c r="KJJ4"/>
      <c r="KJK4"/>
      <c r="KJL4"/>
      <c r="KJM4"/>
      <c r="KJN4"/>
      <c r="KJO4"/>
      <c r="KJP4"/>
      <c r="KJQ4"/>
      <c r="KJR4"/>
      <c r="KJS4"/>
      <c r="KJT4"/>
      <c r="KJU4"/>
      <c r="KJV4"/>
      <c r="KJW4"/>
      <c r="KJX4"/>
      <c r="KJY4"/>
      <c r="KJZ4"/>
      <c r="KKA4"/>
      <c r="KKB4"/>
      <c r="KKC4"/>
      <c r="KKD4"/>
      <c r="KKE4"/>
      <c r="KKF4"/>
      <c r="KKG4"/>
      <c r="KKH4"/>
      <c r="KKI4"/>
      <c r="KKJ4"/>
      <c r="KKK4"/>
      <c r="KKL4"/>
      <c r="KKM4"/>
      <c r="KKN4"/>
      <c r="KKO4"/>
      <c r="KKP4"/>
      <c r="KKQ4"/>
      <c r="KKR4"/>
      <c r="KKS4"/>
      <c r="KKT4"/>
      <c r="KKU4"/>
      <c r="KKV4"/>
      <c r="KKW4"/>
      <c r="KKX4"/>
      <c r="KKY4"/>
      <c r="KKZ4"/>
      <c r="KLA4"/>
      <c r="KLB4"/>
      <c r="KLC4"/>
      <c r="KLD4"/>
      <c r="KLE4"/>
      <c r="KLF4"/>
      <c r="KLG4"/>
      <c r="KLH4"/>
      <c r="KLI4"/>
      <c r="KLJ4"/>
      <c r="KLK4"/>
      <c r="KLL4"/>
      <c r="KLM4"/>
      <c r="KLN4"/>
      <c r="KLO4"/>
      <c r="KLP4"/>
      <c r="KLQ4"/>
      <c r="KLR4"/>
      <c r="KLS4"/>
      <c r="KLT4"/>
      <c r="KLU4"/>
      <c r="KLV4"/>
      <c r="KLW4"/>
      <c r="KLX4"/>
      <c r="KLY4"/>
      <c r="KLZ4"/>
      <c r="KMA4"/>
      <c r="KMB4"/>
      <c r="KMC4"/>
      <c r="KMD4"/>
      <c r="KME4"/>
      <c r="KMF4"/>
      <c r="KMG4"/>
      <c r="KMH4"/>
      <c r="KMI4"/>
      <c r="KMJ4"/>
      <c r="KMK4"/>
      <c r="KML4"/>
      <c r="KMM4"/>
      <c r="KMN4"/>
      <c r="KMO4"/>
      <c r="KMP4"/>
      <c r="KMQ4"/>
      <c r="KMR4"/>
      <c r="KMS4"/>
      <c r="KMT4"/>
      <c r="KMU4"/>
      <c r="KMV4"/>
      <c r="KMW4"/>
      <c r="KMX4"/>
      <c r="KMY4"/>
      <c r="KMZ4"/>
      <c r="KNA4"/>
      <c r="KNB4"/>
      <c r="KNC4"/>
      <c r="KND4"/>
      <c r="KNE4"/>
      <c r="KNF4"/>
      <c r="KNG4"/>
      <c r="KNH4"/>
      <c r="KNI4"/>
      <c r="KNJ4"/>
      <c r="KNK4"/>
      <c r="KNL4"/>
      <c r="KNM4"/>
      <c r="KNN4"/>
      <c r="KNO4"/>
      <c r="KNP4"/>
      <c r="KNQ4"/>
      <c r="KNR4"/>
      <c r="KNS4"/>
      <c r="KNT4"/>
      <c r="KNU4"/>
      <c r="KNV4"/>
      <c r="KNW4"/>
      <c r="KNX4"/>
      <c r="KNY4"/>
      <c r="KNZ4"/>
      <c r="KOA4"/>
      <c r="KOB4"/>
      <c r="KOC4"/>
      <c r="KOD4"/>
      <c r="KOE4"/>
      <c r="KOF4"/>
      <c r="KOG4"/>
      <c r="KOH4"/>
      <c r="KOI4"/>
      <c r="KOJ4"/>
      <c r="KOK4"/>
      <c r="KOL4"/>
      <c r="KOM4"/>
      <c r="KON4"/>
      <c r="KOO4"/>
      <c r="KOP4"/>
      <c r="KOQ4"/>
      <c r="KOR4"/>
      <c r="KOS4"/>
      <c r="KOT4"/>
      <c r="KOU4"/>
      <c r="KOV4"/>
      <c r="KOW4"/>
      <c r="KOX4"/>
      <c r="KOY4"/>
      <c r="KOZ4"/>
      <c r="KPA4"/>
      <c r="KPB4"/>
      <c r="KPC4"/>
      <c r="KPD4"/>
      <c r="KPE4"/>
      <c r="KPF4"/>
      <c r="KPG4"/>
      <c r="KPH4"/>
      <c r="KPI4"/>
      <c r="KPJ4"/>
      <c r="KPK4"/>
      <c r="KPL4"/>
      <c r="KPM4"/>
      <c r="KPN4"/>
      <c r="KPO4"/>
      <c r="KPP4"/>
      <c r="KPQ4"/>
      <c r="KPR4"/>
      <c r="KPS4"/>
      <c r="KPT4"/>
      <c r="KPU4"/>
      <c r="KPV4"/>
      <c r="KPW4"/>
      <c r="KPX4"/>
      <c r="KPY4"/>
      <c r="KPZ4"/>
      <c r="KQA4"/>
      <c r="KQB4"/>
      <c r="KQC4"/>
      <c r="KQD4"/>
      <c r="KQE4"/>
      <c r="KQF4"/>
      <c r="KQG4"/>
      <c r="KQH4"/>
      <c r="KQI4"/>
      <c r="KQJ4"/>
      <c r="KQK4"/>
      <c r="KQL4"/>
      <c r="KQM4"/>
      <c r="KQN4"/>
      <c r="KQO4"/>
      <c r="KQP4"/>
      <c r="KQQ4"/>
      <c r="KQR4"/>
      <c r="KQS4"/>
      <c r="KQT4"/>
      <c r="KQU4"/>
      <c r="KQV4"/>
      <c r="KQW4"/>
      <c r="KQX4"/>
      <c r="KQY4"/>
      <c r="KQZ4"/>
      <c r="KRA4"/>
      <c r="KRB4"/>
      <c r="KRC4"/>
      <c r="KRD4"/>
      <c r="KRE4"/>
      <c r="KRF4"/>
      <c r="KRG4"/>
      <c r="KRH4"/>
      <c r="KRI4"/>
      <c r="KRJ4"/>
      <c r="KRK4"/>
      <c r="KRL4"/>
      <c r="KRM4"/>
      <c r="KRN4"/>
      <c r="KRO4"/>
      <c r="KRP4"/>
      <c r="KRQ4"/>
      <c r="KRR4"/>
      <c r="KRS4"/>
      <c r="KRT4"/>
      <c r="KRU4"/>
      <c r="KRV4"/>
      <c r="KRW4"/>
      <c r="KRX4"/>
      <c r="KRY4"/>
      <c r="KRZ4"/>
      <c r="KSA4"/>
      <c r="KSB4"/>
      <c r="KSC4"/>
      <c r="KSD4"/>
      <c r="KSE4"/>
      <c r="KSF4"/>
      <c r="KSG4"/>
      <c r="KSH4"/>
      <c r="KSI4"/>
      <c r="KSJ4"/>
      <c r="KSK4"/>
      <c r="KSL4"/>
      <c r="KSM4"/>
      <c r="KSN4"/>
      <c r="KSO4"/>
      <c r="KSP4"/>
      <c r="KSQ4"/>
      <c r="KSR4"/>
      <c r="KSS4"/>
      <c r="KST4"/>
      <c r="KSU4"/>
      <c r="KSV4"/>
      <c r="KSW4"/>
      <c r="KSX4"/>
      <c r="KSY4"/>
      <c r="KSZ4"/>
      <c r="KTA4"/>
      <c r="KTB4"/>
      <c r="KTC4"/>
      <c r="KTD4"/>
      <c r="KTE4"/>
      <c r="KTF4"/>
      <c r="KTG4"/>
      <c r="KTH4"/>
      <c r="KTI4"/>
      <c r="KTJ4"/>
      <c r="KTK4"/>
      <c r="KTL4"/>
      <c r="KTM4"/>
      <c r="KTN4"/>
      <c r="KTO4"/>
      <c r="KTP4"/>
      <c r="KTQ4"/>
      <c r="KTR4"/>
      <c r="KTS4"/>
      <c r="KTT4"/>
      <c r="KTU4"/>
      <c r="KTV4"/>
      <c r="KTW4"/>
      <c r="KTX4"/>
      <c r="KTY4"/>
      <c r="KTZ4"/>
      <c r="KUA4"/>
      <c r="KUB4"/>
      <c r="KUC4"/>
      <c r="KUD4"/>
      <c r="KUE4"/>
      <c r="KUF4"/>
      <c r="KUG4"/>
      <c r="KUH4"/>
      <c r="KUI4"/>
      <c r="KUJ4"/>
      <c r="KUK4"/>
      <c r="KUL4"/>
      <c r="KUM4"/>
      <c r="KUN4"/>
      <c r="KUO4"/>
      <c r="KUP4"/>
      <c r="KUQ4"/>
      <c r="KUR4"/>
      <c r="KUS4"/>
      <c r="KUT4"/>
      <c r="KUU4"/>
      <c r="KUV4"/>
      <c r="KUW4"/>
      <c r="KUX4"/>
      <c r="KUY4"/>
      <c r="KUZ4"/>
      <c r="KVA4"/>
      <c r="KVB4"/>
      <c r="KVC4"/>
      <c r="KVD4"/>
      <c r="KVE4"/>
      <c r="KVF4"/>
      <c r="KVG4"/>
      <c r="KVH4"/>
      <c r="KVI4"/>
      <c r="KVJ4"/>
      <c r="KVK4"/>
      <c r="KVL4"/>
      <c r="KVM4"/>
      <c r="KVN4"/>
      <c r="KVO4"/>
      <c r="KVP4"/>
      <c r="KVQ4"/>
      <c r="KVR4"/>
      <c r="KVS4"/>
      <c r="KVT4"/>
      <c r="KVU4"/>
      <c r="KVV4"/>
      <c r="KVW4"/>
      <c r="KVX4"/>
      <c r="KVY4"/>
      <c r="KVZ4"/>
      <c r="KWA4"/>
      <c r="KWB4"/>
      <c r="KWC4"/>
      <c r="KWD4"/>
      <c r="KWE4"/>
      <c r="KWF4"/>
      <c r="KWG4"/>
      <c r="KWH4"/>
      <c r="KWI4"/>
      <c r="KWJ4"/>
      <c r="KWK4"/>
      <c r="KWL4"/>
      <c r="KWM4"/>
      <c r="KWN4"/>
      <c r="KWO4"/>
      <c r="KWP4"/>
      <c r="KWQ4"/>
      <c r="KWR4"/>
      <c r="KWS4"/>
      <c r="KWT4"/>
      <c r="KWU4"/>
      <c r="KWV4"/>
      <c r="KWW4"/>
      <c r="KWX4"/>
      <c r="KWY4"/>
      <c r="KWZ4"/>
      <c r="KXA4"/>
      <c r="KXB4"/>
      <c r="KXC4"/>
      <c r="KXD4"/>
      <c r="KXE4"/>
      <c r="KXF4"/>
      <c r="KXG4"/>
      <c r="KXH4"/>
      <c r="KXI4"/>
      <c r="KXJ4"/>
      <c r="KXK4"/>
      <c r="KXL4"/>
      <c r="KXM4"/>
      <c r="KXN4"/>
      <c r="KXO4"/>
      <c r="KXP4"/>
      <c r="KXQ4"/>
      <c r="KXR4"/>
      <c r="KXS4"/>
      <c r="KXT4"/>
      <c r="KXU4"/>
      <c r="KXV4"/>
      <c r="KXW4"/>
      <c r="KXX4"/>
      <c r="KXY4"/>
      <c r="KXZ4"/>
      <c r="KYA4"/>
      <c r="KYB4"/>
      <c r="KYC4"/>
      <c r="KYD4"/>
      <c r="KYE4"/>
      <c r="KYF4"/>
      <c r="KYG4"/>
      <c r="KYH4"/>
      <c r="KYI4"/>
      <c r="KYJ4"/>
      <c r="KYK4"/>
      <c r="KYL4"/>
      <c r="KYM4"/>
      <c r="KYN4"/>
      <c r="KYO4"/>
      <c r="KYP4"/>
      <c r="KYQ4"/>
      <c r="KYR4"/>
      <c r="KYS4"/>
      <c r="KYT4"/>
      <c r="KYU4"/>
      <c r="KYV4"/>
      <c r="KYW4"/>
      <c r="KYX4"/>
      <c r="KYY4"/>
      <c r="KYZ4"/>
      <c r="KZA4"/>
      <c r="KZB4"/>
      <c r="KZC4"/>
      <c r="KZD4"/>
      <c r="KZE4"/>
      <c r="KZF4"/>
      <c r="KZG4"/>
      <c r="KZH4"/>
      <c r="KZI4"/>
      <c r="KZJ4"/>
      <c r="KZK4"/>
      <c r="KZL4"/>
      <c r="KZM4"/>
      <c r="KZN4"/>
      <c r="KZO4"/>
      <c r="KZP4"/>
      <c r="KZQ4"/>
      <c r="KZR4"/>
      <c r="KZS4"/>
      <c r="KZT4"/>
      <c r="KZU4"/>
      <c r="KZV4"/>
      <c r="KZW4"/>
      <c r="KZX4"/>
      <c r="KZY4"/>
      <c r="KZZ4"/>
      <c r="LAA4"/>
      <c r="LAB4"/>
      <c r="LAC4"/>
      <c r="LAD4"/>
      <c r="LAE4"/>
      <c r="LAF4"/>
      <c r="LAG4"/>
      <c r="LAH4"/>
      <c r="LAI4"/>
      <c r="LAJ4"/>
      <c r="LAK4"/>
      <c r="LAL4"/>
      <c r="LAM4"/>
      <c r="LAN4"/>
      <c r="LAO4"/>
      <c r="LAP4"/>
      <c r="LAQ4"/>
      <c r="LAR4"/>
      <c r="LAS4"/>
      <c r="LAT4"/>
      <c r="LAU4"/>
      <c r="LAV4"/>
      <c r="LAW4"/>
      <c r="LAX4"/>
      <c r="LAY4"/>
      <c r="LAZ4"/>
      <c r="LBA4"/>
      <c r="LBB4"/>
      <c r="LBC4"/>
      <c r="LBD4"/>
      <c r="LBE4"/>
      <c r="LBF4"/>
      <c r="LBG4"/>
      <c r="LBH4"/>
      <c r="LBI4"/>
      <c r="LBJ4"/>
      <c r="LBK4"/>
      <c r="LBL4"/>
      <c r="LBM4"/>
      <c r="LBN4"/>
      <c r="LBO4"/>
      <c r="LBP4"/>
      <c r="LBQ4"/>
      <c r="LBR4"/>
      <c r="LBS4"/>
      <c r="LBT4"/>
      <c r="LBU4"/>
      <c r="LBV4"/>
      <c r="LBW4"/>
      <c r="LBX4"/>
      <c r="LBY4"/>
      <c r="LBZ4"/>
      <c r="LCA4"/>
      <c r="LCB4"/>
      <c r="LCC4"/>
      <c r="LCD4"/>
      <c r="LCE4"/>
      <c r="LCF4"/>
      <c r="LCG4"/>
      <c r="LCH4"/>
      <c r="LCI4"/>
      <c r="LCJ4"/>
      <c r="LCK4"/>
      <c r="LCL4"/>
      <c r="LCM4"/>
      <c r="LCN4"/>
      <c r="LCO4"/>
      <c r="LCP4"/>
      <c r="LCQ4"/>
      <c r="LCR4"/>
      <c r="LCS4"/>
      <c r="LCT4"/>
      <c r="LCU4"/>
      <c r="LCV4"/>
      <c r="LCW4"/>
      <c r="LCX4"/>
      <c r="LCY4"/>
      <c r="LCZ4"/>
      <c r="LDA4"/>
      <c r="LDB4"/>
      <c r="LDC4"/>
      <c r="LDD4"/>
      <c r="LDE4"/>
      <c r="LDF4"/>
      <c r="LDG4"/>
      <c r="LDH4"/>
      <c r="LDI4"/>
      <c r="LDJ4"/>
      <c r="LDK4"/>
      <c r="LDL4"/>
      <c r="LDM4"/>
      <c r="LDN4"/>
      <c r="LDO4"/>
      <c r="LDP4"/>
      <c r="LDQ4"/>
      <c r="LDR4"/>
      <c r="LDS4"/>
      <c r="LDT4"/>
      <c r="LDU4"/>
      <c r="LDV4"/>
      <c r="LDW4"/>
      <c r="LDX4"/>
      <c r="LDY4"/>
      <c r="LDZ4"/>
      <c r="LEA4"/>
      <c r="LEB4"/>
      <c r="LEC4"/>
      <c r="LED4"/>
      <c r="LEE4"/>
      <c r="LEF4"/>
      <c r="LEG4"/>
      <c r="LEH4"/>
      <c r="LEI4"/>
      <c r="LEJ4"/>
      <c r="LEK4"/>
      <c r="LEL4"/>
      <c r="LEM4"/>
      <c r="LEN4"/>
      <c r="LEO4"/>
      <c r="LEP4"/>
      <c r="LEQ4"/>
      <c r="LER4"/>
      <c r="LES4"/>
      <c r="LET4"/>
      <c r="LEU4"/>
      <c r="LEV4"/>
      <c r="LEW4"/>
      <c r="LEX4"/>
      <c r="LEY4"/>
      <c r="LEZ4"/>
      <c r="LFA4"/>
      <c r="LFB4"/>
      <c r="LFC4"/>
      <c r="LFD4"/>
      <c r="LFE4"/>
      <c r="LFF4"/>
      <c r="LFG4"/>
      <c r="LFH4"/>
      <c r="LFI4"/>
      <c r="LFJ4"/>
      <c r="LFK4"/>
      <c r="LFL4"/>
      <c r="LFM4"/>
      <c r="LFN4"/>
      <c r="LFO4"/>
      <c r="LFP4"/>
      <c r="LFQ4"/>
      <c r="LFR4"/>
      <c r="LFS4"/>
      <c r="LFT4"/>
      <c r="LFU4"/>
      <c r="LFV4"/>
      <c r="LFW4"/>
      <c r="LFX4"/>
      <c r="LFY4"/>
      <c r="LFZ4"/>
      <c r="LGA4"/>
      <c r="LGB4"/>
      <c r="LGC4"/>
      <c r="LGD4"/>
      <c r="LGE4"/>
      <c r="LGF4"/>
      <c r="LGG4"/>
      <c r="LGH4"/>
      <c r="LGI4"/>
      <c r="LGJ4"/>
      <c r="LGK4"/>
      <c r="LGL4"/>
      <c r="LGM4"/>
      <c r="LGN4"/>
      <c r="LGO4"/>
      <c r="LGP4"/>
      <c r="LGQ4"/>
      <c r="LGR4"/>
      <c r="LGS4"/>
      <c r="LGT4"/>
      <c r="LGU4"/>
      <c r="LGV4"/>
      <c r="LGW4"/>
      <c r="LGX4"/>
      <c r="LGY4"/>
      <c r="LGZ4"/>
      <c r="LHA4"/>
      <c r="LHB4"/>
      <c r="LHC4"/>
      <c r="LHD4"/>
      <c r="LHE4"/>
      <c r="LHF4"/>
      <c r="LHG4"/>
      <c r="LHH4"/>
      <c r="LHI4"/>
      <c r="LHJ4"/>
      <c r="LHK4"/>
      <c r="LHL4"/>
      <c r="LHM4"/>
      <c r="LHN4"/>
      <c r="LHO4"/>
      <c r="LHP4"/>
      <c r="LHQ4"/>
      <c r="LHR4"/>
      <c r="LHS4"/>
      <c r="LHT4"/>
      <c r="LHU4"/>
      <c r="LHV4"/>
      <c r="LHW4"/>
      <c r="LHX4"/>
      <c r="LHY4"/>
      <c r="LHZ4"/>
      <c r="LIA4"/>
      <c r="LIB4"/>
      <c r="LIC4"/>
      <c r="LID4"/>
      <c r="LIE4"/>
      <c r="LIF4"/>
      <c r="LIG4"/>
      <c r="LIH4"/>
      <c r="LII4"/>
      <c r="LIJ4"/>
      <c r="LIK4"/>
      <c r="LIL4"/>
      <c r="LIM4"/>
      <c r="LIN4"/>
      <c r="LIO4"/>
      <c r="LIP4"/>
      <c r="LIQ4"/>
      <c r="LIR4"/>
      <c r="LIS4"/>
      <c r="LIT4"/>
      <c r="LIU4"/>
      <c r="LIV4"/>
      <c r="LIW4"/>
      <c r="LIX4"/>
      <c r="LIY4"/>
      <c r="LIZ4"/>
      <c r="LJA4"/>
      <c r="LJB4"/>
      <c r="LJC4"/>
      <c r="LJD4"/>
      <c r="LJE4"/>
      <c r="LJF4"/>
      <c r="LJG4"/>
      <c r="LJH4"/>
      <c r="LJI4"/>
      <c r="LJJ4"/>
      <c r="LJK4"/>
      <c r="LJL4"/>
      <c r="LJM4"/>
      <c r="LJN4"/>
      <c r="LJO4"/>
      <c r="LJP4"/>
      <c r="LJQ4"/>
      <c r="LJR4"/>
      <c r="LJS4"/>
      <c r="LJT4"/>
      <c r="LJU4"/>
      <c r="LJV4"/>
      <c r="LJW4"/>
      <c r="LJX4"/>
      <c r="LJY4"/>
      <c r="LJZ4"/>
      <c r="LKA4"/>
      <c r="LKB4"/>
      <c r="LKC4"/>
      <c r="LKD4"/>
      <c r="LKE4"/>
      <c r="LKF4"/>
      <c r="LKG4"/>
      <c r="LKH4"/>
      <c r="LKI4"/>
      <c r="LKJ4"/>
      <c r="LKK4"/>
      <c r="LKL4"/>
      <c r="LKM4"/>
      <c r="LKN4"/>
      <c r="LKO4"/>
      <c r="LKP4"/>
      <c r="LKQ4"/>
      <c r="LKR4"/>
      <c r="LKS4"/>
      <c r="LKT4"/>
      <c r="LKU4"/>
      <c r="LKV4"/>
      <c r="LKW4"/>
      <c r="LKX4"/>
      <c r="LKY4"/>
      <c r="LKZ4"/>
      <c r="LLA4"/>
      <c r="LLB4"/>
      <c r="LLC4"/>
      <c r="LLD4"/>
      <c r="LLE4"/>
      <c r="LLF4"/>
      <c r="LLG4"/>
      <c r="LLH4"/>
      <c r="LLI4"/>
      <c r="LLJ4"/>
      <c r="LLK4"/>
      <c r="LLL4"/>
      <c r="LLM4"/>
      <c r="LLN4"/>
      <c r="LLO4"/>
      <c r="LLP4"/>
      <c r="LLQ4"/>
      <c r="LLR4"/>
      <c r="LLS4"/>
      <c r="LLT4"/>
      <c r="LLU4"/>
      <c r="LLV4"/>
      <c r="LLW4"/>
      <c r="LLX4"/>
      <c r="LLY4"/>
      <c r="LLZ4"/>
      <c r="LMA4"/>
      <c r="LMB4"/>
      <c r="LMC4"/>
      <c r="LMD4"/>
      <c r="LME4"/>
      <c r="LMF4"/>
      <c r="LMG4"/>
      <c r="LMH4"/>
      <c r="LMI4"/>
      <c r="LMJ4"/>
      <c r="LMK4"/>
      <c r="LML4"/>
      <c r="LMM4"/>
      <c r="LMN4"/>
      <c r="LMO4"/>
      <c r="LMP4"/>
      <c r="LMQ4"/>
      <c r="LMR4"/>
      <c r="LMS4"/>
      <c r="LMT4"/>
      <c r="LMU4"/>
      <c r="LMV4"/>
      <c r="LMW4"/>
      <c r="LMX4"/>
      <c r="LMY4"/>
      <c r="LMZ4"/>
      <c r="LNA4"/>
      <c r="LNB4"/>
      <c r="LNC4"/>
      <c r="LND4"/>
      <c r="LNE4"/>
      <c r="LNF4"/>
      <c r="LNG4"/>
      <c r="LNH4"/>
      <c r="LNI4"/>
      <c r="LNJ4"/>
      <c r="LNK4"/>
      <c r="LNL4"/>
      <c r="LNM4"/>
      <c r="LNN4"/>
      <c r="LNO4"/>
      <c r="LNP4"/>
      <c r="LNQ4"/>
      <c r="LNR4"/>
      <c r="LNS4"/>
      <c r="LNT4"/>
      <c r="LNU4"/>
      <c r="LNV4"/>
      <c r="LNW4"/>
      <c r="LNX4"/>
      <c r="LNY4"/>
      <c r="LNZ4"/>
      <c r="LOA4"/>
      <c r="LOB4"/>
      <c r="LOC4"/>
      <c r="LOD4"/>
      <c r="LOE4"/>
      <c r="LOF4"/>
      <c r="LOG4"/>
      <c r="LOH4"/>
      <c r="LOI4"/>
      <c r="LOJ4"/>
      <c r="LOK4"/>
      <c r="LOL4"/>
      <c r="LOM4"/>
      <c r="LON4"/>
      <c r="LOO4"/>
      <c r="LOP4"/>
      <c r="LOQ4"/>
      <c r="LOR4"/>
      <c r="LOS4"/>
      <c r="LOT4"/>
      <c r="LOU4"/>
      <c r="LOV4"/>
      <c r="LOW4"/>
      <c r="LOX4"/>
      <c r="LOY4"/>
      <c r="LOZ4"/>
      <c r="LPA4"/>
      <c r="LPB4"/>
      <c r="LPC4"/>
      <c r="LPD4"/>
      <c r="LPE4"/>
      <c r="LPF4"/>
      <c r="LPG4"/>
      <c r="LPH4"/>
      <c r="LPI4"/>
      <c r="LPJ4"/>
      <c r="LPK4"/>
      <c r="LPL4"/>
      <c r="LPM4"/>
      <c r="LPN4"/>
      <c r="LPO4"/>
      <c r="LPP4"/>
      <c r="LPQ4"/>
      <c r="LPR4"/>
      <c r="LPS4"/>
      <c r="LPT4"/>
      <c r="LPU4"/>
      <c r="LPV4"/>
      <c r="LPW4"/>
      <c r="LPX4"/>
      <c r="LPY4"/>
      <c r="LPZ4"/>
      <c r="LQA4"/>
      <c r="LQB4"/>
      <c r="LQC4"/>
      <c r="LQD4"/>
      <c r="LQE4"/>
      <c r="LQF4"/>
      <c r="LQG4"/>
      <c r="LQH4"/>
      <c r="LQI4"/>
      <c r="LQJ4"/>
      <c r="LQK4"/>
      <c r="LQL4"/>
      <c r="LQM4"/>
      <c r="LQN4"/>
      <c r="LQO4"/>
      <c r="LQP4"/>
      <c r="LQQ4"/>
      <c r="LQR4"/>
      <c r="LQS4"/>
      <c r="LQT4"/>
      <c r="LQU4"/>
      <c r="LQV4"/>
      <c r="LQW4"/>
      <c r="LQX4"/>
      <c r="LQY4"/>
      <c r="LQZ4"/>
      <c r="LRA4"/>
      <c r="LRB4"/>
      <c r="LRC4"/>
      <c r="LRD4"/>
      <c r="LRE4"/>
      <c r="LRF4"/>
      <c r="LRG4"/>
      <c r="LRH4"/>
      <c r="LRI4"/>
      <c r="LRJ4"/>
      <c r="LRK4"/>
      <c r="LRL4"/>
      <c r="LRM4"/>
      <c r="LRN4"/>
      <c r="LRO4"/>
      <c r="LRP4"/>
      <c r="LRQ4"/>
      <c r="LRR4"/>
      <c r="LRS4"/>
      <c r="LRT4"/>
      <c r="LRU4"/>
      <c r="LRV4"/>
      <c r="LRW4"/>
      <c r="LRX4"/>
      <c r="LRY4"/>
      <c r="LRZ4"/>
      <c r="LSA4"/>
      <c r="LSB4"/>
      <c r="LSC4"/>
      <c r="LSD4"/>
      <c r="LSE4"/>
      <c r="LSF4"/>
      <c r="LSG4"/>
      <c r="LSH4"/>
      <c r="LSI4"/>
      <c r="LSJ4"/>
      <c r="LSK4"/>
      <c r="LSL4"/>
      <c r="LSM4"/>
      <c r="LSN4"/>
      <c r="LSO4"/>
      <c r="LSP4"/>
      <c r="LSQ4"/>
      <c r="LSR4"/>
      <c r="LSS4"/>
      <c r="LST4"/>
      <c r="LSU4"/>
      <c r="LSV4"/>
      <c r="LSW4"/>
      <c r="LSX4"/>
      <c r="LSY4"/>
      <c r="LSZ4"/>
      <c r="LTA4"/>
      <c r="LTB4"/>
      <c r="LTC4"/>
      <c r="LTD4"/>
      <c r="LTE4"/>
      <c r="LTF4"/>
      <c r="LTG4"/>
      <c r="LTH4"/>
      <c r="LTI4"/>
      <c r="LTJ4"/>
      <c r="LTK4"/>
      <c r="LTL4"/>
      <c r="LTM4"/>
      <c r="LTN4"/>
      <c r="LTO4"/>
      <c r="LTP4"/>
      <c r="LTQ4"/>
      <c r="LTR4"/>
      <c r="LTS4"/>
      <c r="LTT4"/>
      <c r="LTU4"/>
      <c r="LTV4"/>
      <c r="LTW4"/>
      <c r="LTX4"/>
      <c r="LTY4"/>
      <c r="LTZ4"/>
      <c r="LUA4"/>
      <c r="LUB4"/>
      <c r="LUC4"/>
      <c r="LUD4"/>
      <c r="LUE4"/>
      <c r="LUF4"/>
      <c r="LUG4"/>
      <c r="LUH4"/>
      <c r="LUI4"/>
      <c r="LUJ4"/>
      <c r="LUK4"/>
      <c r="LUL4"/>
      <c r="LUM4"/>
      <c r="LUN4"/>
      <c r="LUO4"/>
      <c r="LUP4"/>
      <c r="LUQ4"/>
      <c r="LUR4"/>
      <c r="LUS4"/>
      <c r="LUT4"/>
      <c r="LUU4"/>
      <c r="LUV4"/>
      <c r="LUW4"/>
      <c r="LUX4"/>
      <c r="LUY4"/>
      <c r="LUZ4"/>
      <c r="LVA4"/>
      <c r="LVB4"/>
      <c r="LVC4"/>
      <c r="LVD4"/>
      <c r="LVE4"/>
      <c r="LVF4"/>
      <c r="LVG4"/>
      <c r="LVH4"/>
      <c r="LVI4"/>
      <c r="LVJ4"/>
      <c r="LVK4"/>
      <c r="LVL4"/>
      <c r="LVM4"/>
      <c r="LVN4"/>
      <c r="LVO4"/>
      <c r="LVP4"/>
      <c r="LVQ4"/>
      <c r="LVR4"/>
      <c r="LVS4"/>
      <c r="LVT4"/>
      <c r="LVU4"/>
      <c r="LVV4"/>
      <c r="LVW4"/>
      <c r="LVX4"/>
      <c r="LVY4"/>
      <c r="LVZ4"/>
      <c r="LWA4"/>
      <c r="LWB4"/>
      <c r="LWC4"/>
      <c r="LWD4"/>
      <c r="LWE4"/>
      <c r="LWF4"/>
      <c r="LWG4"/>
      <c r="LWH4"/>
      <c r="LWI4"/>
      <c r="LWJ4"/>
      <c r="LWK4"/>
      <c r="LWL4"/>
      <c r="LWM4"/>
      <c r="LWN4"/>
      <c r="LWO4"/>
      <c r="LWP4"/>
      <c r="LWQ4"/>
      <c r="LWR4"/>
      <c r="LWS4"/>
      <c r="LWT4"/>
      <c r="LWU4"/>
      <c r="LWV4"/>
      <c r="LWW4"/>
      <c r="LWX4"/>
      <c r="LWY4"/>
      <c r="LWZ4"/>
      <c r="LXA4"/>
      <c r="LXB4"/>
      <c r="LXC4"/>
      <c r="LXD4"/>
      <c r="LXE4"/>
      <c r="LXF4"/>
      <c r="LXG4"/>
      <c r="LXH4"/>
      <c r="LXI4"/>
      <c r="LXJ4"/>
      <c r="LXK4"/>
      <c r="LXL4"/>
      <c r="LXM4"/>
      <c r="LXN4"/>
      <c r="LXO4"/>
      <c r="LXP4"/>
      <c r="LXQ4"/>
      <c r="LXR4"/>
      <c r="LXS4"/>
      <c r="LXT4"/>
      <c r="LXU4"/>
      <c r="LXV4"/>
      <c r="LXW4"/>
      <c r="LXX4"/>
      <c r="LXY4"/>
      <c r="LXZ4"/>
      <c r="LYA4"/>
      <c r="LYB4"/>
      <c r="LYC4"/>
      <c r="LYD4"/>
      <c r="LYE4"/>
      <c r="LYF4"/>
      <c r="LYG4"/>
      <c r="LYH4"/>
      <c r="LYI4"/>
      <c r="LYJ4"/>
      <c r="LYK4"/>
      <c r="LYL4"/>
      <c r="LYM4"/>
      <c r="LYN4"/>
      <c r="LYO4"/>
      <c r="LYP4"/>
      <c r="LYQ4"/>
      <c r="LYR4"/>
      <c r="LYS4"/>
      <c r="LYT4"/>
      <c r="LYU4"/>
      <c r="LYV4"/>
      <c r="LYW4"/>
      <c r="LYX4"/>
      <c r="LYY4"/>
      <c r="LYZ4"/>
      <c r="LZA4"/>
      <c r="LZB4"/>
      <c r="LZC4"/>
      <c r="LZD4"/>
      <c r="LZE4"/>
      <c r="LZF4"/>
      <c r="LZG4"/>
      <c r="LZH4"/>
      <c r="LZI4"/>
      <c r="LZJ4"/>
      <c r="LZK4"/>
      <c r="LZL4"/>
      <c r="LZM4"/>
      <c r="LZN4"/>
      <c r="LZO4"/>
      <c r="LZP4"/>
      <c r="LZQ4"/>
      <c r="LZR4"/>
      <c r="LZS4"/>
      <c r="LZT4"/>
      <c r="LZU4"/>
      <c r="LZV4"/>
      <c r="LZW4"/>
      <c r="LZX4"/>
      <c r="LZY4"/>
      <c r="LZZ4"/>
      <c r="MAA4"/>
      <c r="MAB4"/>
      <c r="MAC4"/>
      <c r="MAD4"/>
      <c r="MAE4"/>
      <c r="MAF4"/>
      <c r="MAG4"/>
      <c r="MAH4"/>
      <c r="MAI4"/>
      <c r="MAJ4"/>
      <c r="MAK4"/>
      <c r="MAL4"/>
      <c r="MAM4"/>
      <c r="MAN4"/>
      <c r="MAO4"/>
      <c r="MAP4"/>
      <c r="MAQ4"/>
      <c r="MAR4"/>
      <c r="MAS4"/>
      <c r="MAT4"/>
      <c r="MAU4"/>
      <c r="MAV4"/>
      <c r="MAW4"/>
      <c r="MAX4"/>
      <c r="MAY4"/>
      <c r="MAZ4"/>
      <c r="MBA4"/>
      <c r="MBB4"/>
      <c r="MBC4"/>
      <c r="MBD4"/>
      <c r="MBE4"/>
      <c r="MBF4"/>
      <c r="MBG4"/>
      <c r="MBH4"/>
      <c r="MBI4"/>
      <c r="MBJ4"/>
      <c r="MBK4"/>
      <c r="MBL4"/>
      <c r="MBM4"/>
      <c r="MBN4"/>
      <c r="MBO4"/>
      <c r="MBP4"/>
      <c r="MBQ4"/>
      <c r="MBR4"/>
      <c r="MBS4"/>
      <c r="MBT4"/>
      <c r="MBU4"/>
      <c r="MBV4"/>
      <c r="MBW4"/>
      <c r="MBX4"/>
      <c r="MBY4"/>
      <c r="MBZ4"/>
      <c r="MCA4"/>
      <c r="MCB4"/>
      <c r="MCC4"/>
      <c r="MCD4"/>
      <c r="MCE4"/>
      <c r="MCF4"/>
      <c r="MCG4"/>
      <c r="MCH4"/>
      <c r="MCI4"/>
      <c r="MCJ4"/>
      <c r="MCK4"/>
      <c r="MCL4"/>
      <c r="MCM4"/>
      <c r="MCN4"/>
      <c r="MCO4"/>
      <c r="MCP4"/>
      <c r="MCQ4"/>
      <c r="MCR4"/>
      <c r="MCS4"/>
      <c r="MCT4"/>
      <c r="MCU4"/>
      <c r="MCV4"/>
      <c r="MCW4"/>
      <c r="MCX4"/>
      <c r="MCY4"/>
      <c r="MCZ4"/>
      <c r="MDA4"/>
      <c r="MDB4"/>
      <c r="MDC4"/>
      <c r="MDD4"/>
      <c r="MDE4"/>
      <c r="MDF4"/>
      <c r="MDG4"/>
      <c r="MDH4"/>
      <c r="MDI4"/>
      <c r="MDJ4"/>
      <c r="MDK4"/>
      <c r="MDL4"/>
      <c r="MDM4"/>
      <c r="MDN4"/>
      <c r="MDO4"/>
      <c r="MDP4"/>
      <c r="MDQ4"/>
      <c r="MDR4"/>
      <c r="MDS4"/>
      <c r="MDT4"/>
      <c r="MDU4"/>
      <c r="MDV4"/>
      <c r="MDW4"/>
      <c r="MDX4"/>
      <c r="MDY4"/>
      <c r="MDZ4"/>
      <c r="MEA4"/>
      <c r="MEB4"/>
      <c r="MEC4"/>
      <c r="MED4"/>
      <c r="MEE4"/>
      <c r="MEF4"/>
      <c r="MEG4"/>
      <c r="MEH4"/>
      <c r="MEI4"/>
      <c r="MEJ4"/>
      <c r="MEK4"/>
      <c r="MEL4"/>
      <c r="MEM4"/>
      <c r="MEN4"/>
      <c r="MEO4"/>
      <c r="MEP4"/>
      <c r="MEQ4"/>
      <c r="MER4"/>
      <c r="MES4"/>
      <c r="MET4"/>
      <c r="MEU4"/>
      <c r="MEV4"/>
      <c r="MEW4"/>
      <c r="MEX4"/>
      <c r="MEY4"/>
      <c r="MEZ4"/>
      <c r="MFA4"/>
      <c r="MFB4"/>
      <c r="MFC4"/>
      <c r="MFD4"/>
      <c r="MFE4"/>
      <c r="MFF4"/>
      <c r="MFG4"/>
      <c r="MFH4"/>
      <c r="MFI4"/>
      <c r="MFJ4"/>
      <c r="MFK4"/>
      <c r="MFL4"/>
      <c r="MFM4"/>
      <c r="MFN4"/>
      <c r="MFO4"/>
      <c r="MFP4"/>
      <c r="MFQ4"/>
      <c r="MFR4"/>
      <c r="MFS4"/>
      <c r="MFT4"/>
      <c r="MFU4"/>
      <c r="MFV4"/>
      <c r="MFW4"/>
      <c r="MFX4"/>
      <c r="MFY4"/>
      <c r="MFZ4"/>
      <c r="MGA4"/>
      <c r="MGB4"/>
      <c r="MGC4"/>
      <c r="MGD4"/>
      <c r="MGE4"/>
      <c r="MGF4"/>
      <c r="MGG4"/>
      <c r="MGH4"/>
      <c r="MGI4"/>
      <c r="MGJ4"/>
      <c r="MGK4"/>
      <c r="MGL4"/>
      <c r="MGM4"/>
      <c r="MGN4"/>
      <c r="MGO4"/>
      <c r="MGP4"/>
      <c r="MGQ4"/>
      <c r="MGR4"/>
      <c r="MGS4"/>
      <c r="MGT4"/>
      <c r="MGU4"/>
      <c r="MGV4"/>
      <c r="MGW4"/>
      <c r="MGX4"/>
      <c r="MGY4"/>
      <c r="MGZ4"/>
      <c r="MHA4"/>
      <c r="MHB4"/>
      <c r="MHC4"/>
      <c r="MHD4"/>
      <c r="MHE4"/>
      <c r="MHF4"/>
      <c r="MHG4"/>
      <c r="MHH4"/>
      <c r="MHI4"/>
      <c r="MHJ4"/>
      <c r="MHK4"/>
      <c r="MHL4"/>
      <c r="MHM4"/>
      <c r="MHN4"/>
      <c r="MHO4"/>
      <c r="MHP4"/>
      <c r="MHQ4"/>
      <c r="MHR4"/>
      <c r="MHS4"/>
      <c r="MHT4"/>
      <c r="MHU4"/>
      <c r="MHV4"/>
      <c r="MHW4"/>
      <c r="MHX4"/>
      <c r="MHY4"/>
      <c r="MHZ4"/>
      <c r="MIA4"/>
      <c r="MIB4"/>
      <c r="MIC4"/>
      <c r="MID4"/>
      <c r="MIE4"/>
      <c r="MIF4"/>
      <c r="MIG4"/>
      <c r="MIH4"/>
      <c r="MII4"/>
      <c r="MIJ4"/>
      <c r="MIK4"/>
      <c r="MIL4"/>
      <c r="MIM4"/>
      <c r="MIN4"/>
      <c r="MIO4"/>
      <c r="MIP4"/>
      <c r="MIQ4"/>
      <c r="MIR4"/>
      <c r="MIS4"/>
      <c r="MIT4"/>
      <c r="MIU4"/>
      <c r="MIV4"/>
      <c r="MIW4"/>
      <c r="MIX4"/>
      <c r="MIY4"/>
      <c r="MIZ4"/>
      <c r="MJA4"/>
      <c r="MJB4"/>
      <c r="MJC4"/>
      <c r="MJD4"/>
      <c r="MJE4"/>
      <c r="MJF4"/>
      <c r="MJG4"/>
      <c r="MJH4"/>
      <c r="MJI4"/>
      <c r="MJJ4"/>
      <c r="MJK4"/>
      <c r="MJL4"/>
      <c r="MJM4"/>
      <c r="MJN4"/>
      <c r="MJO4"/>
      <c r="MJP4"/>
      <c r="MJQ4"/>
      <c r="MJR4"/>
      <c r="MJS4"/>
      <c r="MJT4"/>
      <c r="MJU4"/>
      <c r="MJV4"/>
      <c r="MJW4"/>
      <c r="MJX4"/>
      <c r="MJY4"/>
      <c r="MJZ4"/>
      <c r="MKA4"/>
      <c r="MKB4"/>
      <c r="MKC4"/>
      <c r="MKD4"/>
      <c r="MKE4"/>
      <c r="MKF4"/>
      <c r="MKG4"/>
      <c r="MKH4"/>
      <c r="MKI4"/>
      <c r="MKJ4"/>
      <c r="MKK4"/>
      <c r="MKL4"/>
      <c r="MKM4"/>
      <c r="MKN4"/>
      <c r="MKO4"/>
      <c r="MKP4"/>
      <c r="MKQ4"/>
      <c r="MKR4"/>
      <c r="MKS4"/>
      <c r="MKT4"/>
      <c r="MKU4"/>
      <c r="MKV4"/>
      <c r="MKW4"/>
      <c r="MKX4"/>
      <c r="MKY4"/>
      <c r="MKZ4"/>
      <c r="MLA4"/>
      <c r="MLB4"/>
      <c r="MLC4"/>
      <c r="MLD4"/>
      <c r="MLE4"/>
      <c r="MLF4"/>
      <c r="MLG4"/>
      <c r="MLH4"/>
      <c r="MLI4"/>
      <c r="MLJ4"/>
      <c r="MLK4"/>
      <c r="MLL4"/>
      <c r="MLM4"/>
      <c r="MLN4"/>
      <c r="MLO4"/>
      <c r="MLP4"/>
      <c r="MLQ4"/>
      <c r="MLR4"/>
      <c r="MLS4"/>
      <c r="MLT4"/>
      <c r="MLU4"/>
      <c r="MLV4"/>
      <c r="MLW4"/>
      <c r="MLX4"/>
      <c r="MLY4"/>
      <c r="MLZ4"/>
      <c r="MMA4"/>
      <c r="MMB4"/>
      <c r="MMC4"/>
      <c r="MMD4"/>
      <c r="MME4"/>
      <c r="MMF4"/>
      <c r="MMG4"/>
      <c r="MMH4"/>
      <c r="MMI4"/>
      <c r="MMJ4"/>
      <c r="MMK4"/>
      <c r="MML4"/>
      <c r="MMM4"/>
      <c r="MMN4"/>
      <c r="MMO4"/>
      <c r="MMP4"/>
      <c r="MMQ4"/>
      <c r="MMR4"/>
      <c r="MMS4"/>
      <c r="MMT4"/>
      <c r="MMU4"/>
      <c r="MMV4"/>
      <c r="MMW4"/>
      <c r="MMX4"/>
      <c r="MMY4"/>
      <c r="MMZ4"/>
      <c r="MNA4"/>
      <c r="MNB4"/>
      <c r="MNC4"/>
      <c r="MND4"/>
      <c r="MNE4"/>
      <c r="MNF4"/>
      <c r="MNG4"/>
      <c r="MNH4"/>
      <c r="MNI4"/>
      <c r="MNJ4"/>
      <c r="MNK4"/>
      <c r="MNL4"/>
      <c r="MNM4"/>
      <c r="MNN4"/>
      <c r="MNO4"/>
      <c r="MNP4"/>
      <c r="MNQ4"/>
      <c r="MNR4"/>
      <c r="MNS4"/>
      <c r="MNT4"/>
      <c r="MNU4"/>
      <c r="MNV4"/>
      <c r="MNW4"/>
      <c r="MNX4"/>
      <c r="MNY4"/>
      <c r="MNZ4"/>
      <c r="MOA4"/>
      <c r="MOB4"/>
      <c r="MOC4"/>
      <c r="MOD4"/>
      <c r="MOE4"/>
      <c r="MOF4"/>
      <c r="MOG4"/>
      <c r="MOH4"/>
      <c r="MOI4"/>
      <c r="MOJ4"/>
      <c r="MOK4"/>
      <c r="MOL4"/>
      <c r="MOM4"/>
      <c r="MON4"/>
      <c r="MOO4"/>
      <c r="MOP4"/>
      <c r="MOQ4"/>
      <c r="MOR4"/>
      <c r="MOS4"/>
      <c r="MOT4"/>
      <c r="MOU4"/>
      <c r="MOV4"/>
      <c r="MOW4"/>
      <c r="MOX4"/>
      <c r="MOY4"/>
      <c r="MOZ4"/>
      <c r="MPA4"/>
      <c r="MPB4"/>
      <c r="MPC4"/>
      <c r="MPD4"/>
      <c r="MPE4"/>
      <c r="MPF4"/>
      <c r="MPG4"/>
      <c r="MPH4"/>
      <c r="MPI4"/>
      <c r="MPJ4"/>
      <c r="MPK4"/>
      <c r="MPL4"/>
      <c r="MPM4"/>
      <c r="MPN4"/>
      <c r="MPO4"/>
      <c r="MPP4"/>
      <c r="MPQ4"/>
      <c r="MPR4"/>
      <c r="MPS4"/>
      <c r="MPT4"/>
      <c r="MPU4"/>
      <c r="MPV4"/>
      <c r="MPW4"/>
      <c r="MPX4"/>
      <c r="MPY4"/>
      <c r="MPZ4"/>
      <c r="MQA4"/>
      <c r="MQB4"/>
      <c r="MQC4"/>
      <c r="MQD4"/>
      <c r="MQE4"/>
      <c r="MQF4"/>
      <c r="MQG4"/>
      <c r="MQH4"/>
      <c r="MQI4"/>
      <c r="MQJ4"/>
      <c r="MQK4"/>
      <c r="MQL4"/>
      <c r="MQM4"/>
      <c r="MQN4"/>
      <c r="MQO4"/>
      <c r="MQP4"/>
      <c r="MQQ4"/>
      <c r="MQR4"/>
      <c r="MQS4"/>
      <c r="MQT4"/>
      <c r="MQU4"/>
      <c r="MQV4"/>
      <c r="MQW4"/>
      <c r="MQX4"/>
      <c r="MQY4"/>
      <c r="MQZ4"/>
      <c r="MRA4"/>
      <c r="MRB4"/>
      <c r="MRC4"/>
      <c r="MRD4"/>
      <c r="MRE4"/>
      <c r="MRF4"/>
      <c r="MRG4"/>
      <c r="MRH4"/>
      <c r="MRI4"/>
      <c r="MRJ4"/>
      <c r="MRK4"/>
      <c r="MRL4"/>
      <c r="MRM4"/>
      <c r="MRN4"/>
      <c r="MRO4"/>
      <c r="MRP4"/>
      <c r="MRQ4"/>
      <c r="MRR4"/>
      <c r="MRS4"/>
      <c r="MRT4"/>
      <c r="MRU4"/>
      <c r="MRV4"/>
      <c r="MRW4"/>
      <c r="MRX4"/>
      <c r="MRY4"/>
      <c r="MRZ4"/>
      <c r="MSA4"/>
      <c r="MSB4"/>
      <c r="MSC4"/>
      <c r="MSD4"/>
      <c r="MSE4"/>
      <c r="MSF4"/>
      <c r="MSG4"/>
      <c r="MSH4"/>
      <c r="MSI4"/>
      <c r="MSJ4"/>
      <c r="MSK4"/>
      <c r="MSL4"/>
      <c r="MSM4"/>
      <c r="MSN4"/>
      <c r="MSO4"/>
      <c r="MSP4"/>
      <c r="MSQ4"/>
      <c r="MSR4"/>
      <c r="MSS4"/>
      <c r="MST4"/>
      <c r="MSU4"/>
      <c r="MSV4"/>
      <c r="MSW4"/>
      <c r="MSX4"/>
      <c r="MSY4"/>
      <c r="MSZ4"/>
      <c r="MTA4"/>
      <c r="MTB4"/>
      <c r="MTC4"/>
      <c r="MTD4"/>
      <c r="MTE4"/>
      <c r="MTF4"/>
      <c r="MTG4"/>
      <c r="MTH4"/>
      <c r="MTI4"/>
      <c r="MTJ4"/>
      <c r="MTK4"/>
      <c r="MTL4"/>
      <c r="MTM4"/>
      <c r="MTN4"/>
      <c r="MTO4"/>
      <c r="MTP4"/>
      <c r="MTQ4"/>
      <c r="MTR4"/>
      <c r="MTS4"/>
      <c r="MTT4"/>
      <c r="MTU4"/>
      <c r="MTV4"/>
      <c r="MTW4"/>
      <c r="MTX4"/>
      <c r="MTY4"/>
      <c r="MTZ4"/>
      <c r="MUA4"/>
      <c r="MUB4"/>
      <c r="MUC4"/>
      <c r="MUD4"/>
      <c r="MUE4"/>
      <c r="MUF4"/>
      <c r="MUG4"/>
      <c r="MUH4"/>
      <c r="MUI4"/>
      <c r="MUJ4"/>
      <c r="MUK4"/>
      <c r="MUL4"/>
      <c r="MUM4"/>
      <c r="MUN4"/>
      <c r="MUO4"/>
      <c r="MUP4"/>
      <c r="MUQ4"/>
      <c r="MUR4"/>
      <c r="MUS4"/>
      <c r="MUT4"/>
      <c r="MUU4"/>
      <c r="MUV4"/>
      <c r="MUW4"/>
      <c r="MUX4"/>
      <c r="MUY4"/>
      <c r="MUZ4"/>
      <c r="MVA4"/>
      <c r="MVB4"/>
      <c r="MVC4"/>
      <c r="MVD4"/>
      <c r="MVE4"/>
      <c r="MVF4"/>
      <c r="MVG4"/>
      <c r="MVH4"/>
      <c r="MVI4"/>
      <c r="MVJ4"/>
      <c r="MVK4"/>
      <c r="MVL4"/>
      <c r="MVM4"/>
      <c r="MVN4"/>
      <c r="MVO4"/>
      <c r="MVP4"/>
      <c r="MVQ4"/>
      <c r="MVR4"/>
      <c r="MVS4"/>
      <c r="MVT4"/>
      <c r="MVU4"/>
      <c r="MVV4"/>
      <c r="MVW4"/>
      <c r="MVX4"/>
      <c r="MVY4"/>
      <c r="MVZ4"/>
      <c r="MWA4"/>
      <c r="MWB4"/>
      <c r="MWC4"/>
      <c r="MWD4"/>
      <c r="MWE4"/>
      <c r="MWF4"/>
      <c r="MWG4"/>
      <c r="MWH4"/>
      <c r="MWI4"/>
      <c r="MWJ4"/>
      <c r="MWK4"/>
      <c r="MWL4"/>
      <c r="MWM4"/>
      <c r="MWN4"/>
      <c r="MWO4"/>
      <c r="MWP4"/>
      <c r="MWQ4"/>
      <c r="MWR4"/>
      <c r="MWS4"/>
      <c r="MWT4"/>
      <c r="MWU4"/>
      <c r="MWV4"/>
      <c r="MWW4"/>
      <c r="MWX4"/>
      <c r="MWY4"/>
      <c r="MWZ4"/>
      <c r="MXA4"/>
      <c r="MXB4"/>
      <c r="MXC4"/>
      <c r="MXD4"/>
      <c r="MXE4"/>
      <c r="MXF4"/>
      <c r="MXG4"/>
      <c r="MXH4"/>
      <c r="MXI4"/>
      <c r="MXJ4"/>
      <c r="MXK4"/>
      <c r="MXL4"/>
      <c r="MXM4"/>
      <c r="MXN4"/>
      <c r="MXO4"/>
      <c r="MXP4"/>
      <c r="MXQ4"/>
      <c r="MXR4"/>
      <c r="MXS4"/>
      <c r="MXT4"/>
      <c r="MXU4"/>
      <c r="MXV4"/>
      <c r="MXW4"/>
      <c r="MXX4"/>
      <c r="MXY4"/>
      <c r="MXZ4"/>
      <c r="MYA4"/>
      <c r="MYB4"/>
      <c r="MYC4"/>
      <c r="MYD4"/>
      <c r="MYE4"/>
      <c r="MYF4"/>
      <c r="MYG4"/>
      <c r="MYH4"/>
      <c r="MYI4"/>
      <c r="MYJ4"/>
      <c r="MYK4"/>
      <c r="MYL4"/>
      <c r="MYM4"/>
      <c r="MYN4"/>
      <c r="MYO4"/>
      <c r="MYP4"/>
      <c r="MYQ4"/>
      <c r="MYR4"/>
      <c r="MYS4"/>
      <c r="MYT4"/>
      <c r="MYU4"/>
      <c r="MYV4"/>
      <c r="MYW4"/>
      <c r="MYX4"/>
      <c r="MYY4"/>
      <c r="MYZ4"/>
      <c r="MZA4"/>
      <c r="MZB4"/>
      <c r="MZC4"/>
      <c r="MZD4"/>
      <c r="MZE4"/>
      <c r="MZF4"/>
      <c r="MZG4"/>
      <c r="MZH4"/>
      <c r="MZI4"/>
      <c r="MZJ4"/>
      <c r="MZK4"/>
      <c r="MZL4"/>
      <c r="MZM4"/>
      <c r="MZN4"/>
      <c r="MZO4"/>
      <c r="MZP4"/>
      <c r="MZQ4"/>
      <c r="MZR4"/>
      <c r="MZS4"/>
      <c r="MZT4"/>
      <c r="MZU4"/>
      <c r="MZV4"/>
      <c r="MZW4"/>
      <c r="MZX4"/>
      <c r="MZY4"/>
      <c r="MZZ4"/>
      <c r="NAA4"/>
      <c r="NAB4"/>
      <c r="NAC4"/>
      <c r="NAD4"/>
      <c r="NAE4"/>
      <c r="NAF4"/>
      <c r="NAG4"/>
      <c r="NAH4"/>
      <c r="NAI4"/>
      <c r="NAJ4"/>
      <c r="NAK4"/>
      <c r="NAL4"/>
      <c r="NAM4"/>
      <c r="NAN4"/>
      <c r="NAO4"/>
      <c r="NAP4"/>
      <c r="NAQ4"/>
      <c r="NAR4"/>
      <c r="NAS4"/>
      <c r="NAT4"/>
      <c r="NAU4"/>
      <c r="NAV4"/>
      <c r="NAW4"/>
      <c r="NAX4"/>
      <c r="NAY4"/>
      <c r="NAZ4"/>
      <c r="NBA4"/>
      <c r="NBB4"/>
      <c r="NBC4"/>
      <c r="NBD4"/>
      <c r="NBE4"/>
      <c r="NBF4"/>
      <c r="NBG4"/>
      <c r="NBH4"/>
      <c r="NBI4"/>
      <c r="NBJ4"/>
      <c r="NBK4"/>
      <c r="NBL4"/>
      <c r="NBM4"/>
      <c r="NBN4"/>
      <c r="NBO4"/>
      <c r="NBP4"/>
      <c r="NBQ4"/>
      <c r="NBR4"/>
      <c r="NBS4"/>
      <c r="NBT4"/>
      <c r="NBU4"/>
      <c r="NBV4"/>
      <c r="NBW4"/>
      <c r="NBX4"/>
      <c r="NBY4"/>
      <c r="NBZ4"/>
      <c r="NCA4"/>
      <c r="NCB4"/>
      <c r="NCC4"/>
      <c r="NCD4"/>
      <c r="NCE4"/>
      <c r="NCF4"/>
      <c r="NCG4"/>
      <c r="NCH4"/>
      <c r="NCI4"/>
      <c r="NCJ4"/>
      <c r="NCK4"/>
      <c r="NCL4"/>
      <c r="NCM4"/>
      <c r="NCN4"/>
      <c r="NCO4"/>
      <c r="NCP4"/>
      <c r="NCQ4"/>
      <c r="NCR4"/>
      <c r="NCS4"/>
      <c r="NCT4"/>
      <c r="NCU4"/>
      <c r="NCV4"/>
      <c r="NCW4"/>
      <c r="NCX4"/>
      <c r="NCY4"/>
      <c r="NCZ4"/>
      <c r="NDA4"/>
      <c r="NDB4"/>
      <c r="NDC4"/>
      <c r="NDD4"/>
      <c r="NDE4"/>
      <c r="NDF4"/>
      <c r="NDG4"/>
      <c r="NDH4"/>
      <c r="NDI4"/>
      <c r="NDJ4"/>
      <c r="NDK4"/>
      <c r="NDL4"/>
      <c r="NDM4"/>
      <c r="NDN4"/>
      <c r="NDO4"/>
      <c r="NDP4"/>
      <c r="NDQ4"/>
      <c r="NDR4"/>
      <c r="NDS4"/>
      <c r="NDT4"/>
      <c r="NDU4"/>
      <c r="NDV4"/>
      <c r="NDW4"/>
      <c r="NDX4"/>
      <c r="NDY4"/>
      <c r="NDZ4"/>
      <c r="NEA4"/>
      <c r="NEB4"/>
      <c r="NEC4"/>
      <c r="NED4"/>
      <c r="NEE4"/>
      <c r="NEF4"/>
      <c r="NEG4"/>
      <c r="NEH4"/>
      <c r="NEI4"/>
      <c r="NEJ4"/>
      <c r="NEK4"/>
      <c r="NEL4"/>
      <c r="NEM4"/>
      <c r="NEN4"/>
      <c r="NEO4"/>
      <c r="NEP4"/>
      <c r="NEQ4"/>
      <c r="NER4"/>
      <c r="NES4"/>
      <c r="NET4"/>
      <c r="NEU4"/>
      <c r="NEV4"/>
      <c r="NEW4"/>
      <c r="NEX4"/>
      <c r="NEY4"/>
      <c r="NEZ4"/>
      <c r="NFA4"/>
      <c r="NFB4"/>
      <c r="NFC4"/>
      <c r="NFD4"/>
      <c r="NFE4"/>
      <c r="NFF4"/>
      <c r="NFG4"/>
      <c r="NFH4"/>
      <c r="NFI4"/>
      <c r="NFJ4"/>
      <c r="NFK4"/>
      <c r="NFL4"/>
      <c r="NFM4"/>
      <c r="NFN4"/>
      <c r="NFO4"/>
      <c r="NFP4"/>
      <c r="NFQ4"/>
      <c r="NFR4"/>
      <c r="NFS4"/>
      <c r="NFT4"/>
      <c r="NFU4"/>
      <c r="NFV4"/>
      <c r="NFW4"/>
      <c r="NFX4"/>
      <c r="NFY4"/>
      <c r="NFZ4"/>
      <c r="NGA4"/>
      <c r="NGB4"/>
      <c r="NGC4"/>
      <c r="NGD4"/>
      <c r="NGE4"/>
      <c r="NGF4"/>
      <c r="NGG4"/>
      <c r="NGH4"/>
      <c r="NGI4"/>
      <c r="NGJ4"/>
      <c r="NGK4"/>
      <c r="NGL4"/>
      <c r="NGM4"/>
      <c r="NGN4"/>
      <c r="NGO4"/>
      <c r="NGP4"/>
      <c r="NGQ4"/>
      <c r="NGR4"/>
      <c r="NGS4"/>
      <c r="NGT4"/>
      <c r="NGU4"/>
      <c r="NGV4"/>
      <c r="NGW4"/>
      <c r="NGX4"/>
      <c r="NGY4"/>
      <c r="NGZ4"/>
      <c r="NHA4"/>
      <c r="NHB4"/>
      <c r="NHC4"/>
      <c r="NHD4"/>
      <c r="NHE4"/>
      <c r="NHF4"/>
      <c r="NHG4"/>
      <c r="NHH4"/>
      <c r="NHI4"/>
      <c r="NHJ4"/>
      <c r="NHK4"/>
      <c r="NHL4"/>
      <c r="NHM4"/>
      <c r="NHN4"/>
      <c r="NHO4"/>
      <c r="NHP4"/>
      <c r="NHQ4"/>
      <c r="NHR4"/>
      <c r="NHS4"/>
      <c r="NHT4"/>
      <c r="NHU4"/>
      <c r="NHV4"/>
      <c r="NHW4"/>
      <c r="NHX4"/>
      <c r="NHY4"/>
      <c r="NHZ4"/>
      <c r="NIA4"/>
      <c r="NIB4"/>
      <c r="NIC4"/>
      <c r="NID4"/>
      <c r="NIE4"/>
      <c r="NIF4"/>
      <c r="NIG4"/>
      <c r="NIH4"/>
      <c r="NII4"/>
      <c r="NIJ4"/>
      <c r="NIK4"/>
      <c r="NIL4"/>
      <c r="NIM4"/>
      <c r="NIN4"/>
      <c r="NIO4"/>
      <c r="NIP4"/>
      <c r="NIQ4"/>
      <c r="NIR4"/>
      <c r="NIS4"/>
      <c r="NIT4"/>
      <c r="NIU4"/>
      <c r="NIV4"/>
      <c r="NIW4"/>
      <c r="NIX4"/>
      <c r="NIY4"/>
      <c r="NIZ4"/>
      <c r="NJA4"/>
      <c r="NJB4"/>
      <c r="NJC4"/>
      <c r="NJD4"/>
      <c r="NJE4"/>
      <c r="NJF4"/>
      <c r="NJG4"/>
      <c r="NJH4"/>
      <c r="NJI4"/>
      <c r="NJJ4"/>
      <c r="NJK4"/>
      <c r="NJL4"/>
      <c r="NJM4"/>
      <c r="NJN4"/>
      <c r="NJO4"/>
      <c r="NJP4"/>
      <c r="NJQ4"/>
      <c r="NJR4"/>
      <c r="NJS4"/>
      <c r="NJT4"/>
      <c r="NJU4"/>
      <c r="NJV4"/>
      <c r="NJW4"/>
      <c r="NJX4"/>
      <c r="NJY4"/>
      <c r="NJZ4"/>
      <c r="NKA4"/>
      <c r="NKB4"/>
      <c r="NKC4"/>
      <c r="NKD4"/>
      <c r="NKE4"/>
      <c r="NKF4"/>
      <c r="NKG4"/>
      <c r="NKH4"/>
      <c r="NKI4"/>
      <c r="NKJ4"/>
      <c r="NKK4"/>
      <c r="NKL4"/>
      <c r="NKM4"/>
      <c r="NKN4"/>
      <c r="NKO4"/>
      <c r="NKP4"/>
      <c r="NKQ4"/>
      <c r="NKR4"/>
      <c r="NKS4"/>
      <c r="NKT4"/>
      <c r="NKU4"/>
      <c r="NKV4"/>
      <c r="NKW4"/>
      <c r="NKX4"/>
      <c r="NKY4"/>
      <c r="NKZ4"/>
      <c r="NLA4"/>
      <c r="NLB4"/>
      <c r="NLC4"/>
      <c r="NLD4"/>
      <c r="NLE4"/>
      <c r="NLF4"/>
      <c r="NLG4"/>
      <c r="NLH4"/>
      <c r="NLI4"/>
      <c r="NLJ4"/>
      <c r="NLK4"/>
      <c r="NLL4"/>
      <c r="NLM4"/>
      <c r="NLN4"/>
      <c r="NLO4"/>
      <c r="NLP4"/>
      <c r="NLQ4"/>
      <c r="NLR4"/>
      <c r="NLS4"/>
      <c r="NLT4"/>
      <c r="NLU4"/>
      <c r="NLV4"/>
      <c r="NLW4"/>
      <c r="NLX4"/>
      <c r="NLY4"/>
      <c r="NLZ4"/>
      <c r="NMA4"/>
      <c r="NMB4"/>
      <c r="NMC4"/>
      <c r="NMD4"/>
      <c r="NME4"/>
      <c r="NMF4"/>
      <c r="NMG4"/>
      <c r="NMH4"/>
      <c r="NMI4"/>
      <c r="NMJ4"/>
      <c r="NMK4"/>
      <c r="NML4"/>
      <c r="NMM4"/>
      <c r="NMN4"/>
      <c r="NMO4"/>
      <c r="NMP4"/>
      <c r="NMQ4"/>
      <c r="NMR4"/>
      <c r="NMS4"/>
      <c r="NMT4"/>
      <c r="NMU4"/>
      <c r="NMV4"/>
      <c r="NMW4"/>
      <c r="NMX4"/>
      <c r="NMY4"/>
      <c r="NMZ4"/>
      <c r="NNA4"/>
      <c r="NNB4"/>
      <c r="NNC4"/>
      <c r="NND4"/>
      <c r="NNE4"/>
      <c r="NNF4"/>
      <c r="NNG4"/>
      <c r="NNH4"/>
      <c r="NNI4"/>
      <c r="NNJ4"/>
      <c r="NNK4"/>
      <c r="NNL4"/>
      <c r="NNM4"/>
      <c r="NNN4"/>
      <c r="NNO4"/>
      <c r="NNP4"/>
      <c r="NNQ4"/>
      <c r="NNR4"/>
      <c r="NNS4"/>
      <c r="NNT4"/>
      <c r="NNU4"/>
      <c r="NNV4"/>
      <c r="NNW4"/>
      <c r="NNX4"/>
      <c r="NNY4"/>
      <c r="NNZ4"/>
      <c r="NOA4"/>
      <c r="NOB4"/>
      <c r="NOC4"/>
      <c r="NOD4"/>
      <c r="NOE4"/>
      <c r="NOF4"/>
      <c r="NOG4"/>
      <c r="NOH4"/>
      <c r="NOI4"/>
      <c r="NOJ4"/>
      <c r="NOK4"/>
      <c r="NOL4"/>
      <c r="NOM4"/>
      <c r="NON4"/>
      <c r="NOO4"/>
      <c r="NOP4"/>
      <c r="NOQ4"/>
      <c r="NOR4"/>
      <c r="NOS4"/>
      <c r="NOT4"/>
      <c r="NOU4"/>
      <c r="NOV4"/>
      <c r="NOW4"/>
      <c r="NOX4"/>
      <c r="NOY4"/>
      <c r="NOZ4"/>
      <c r="NPA4"/>
      <c r="NPB4"/>
      <c r="NPC4"/>
      <c r="NPD4"/>
      <c r="NPE4"/>
      <c r="NPF4"/>
      <c r="NPG4"/>
      <c r="NPH4"/>
      <c r="NPI4"/>
      <c r="NPJ4"/>
      <c r="NPK4"/>
      <c r="NPL4"/>
      <c r="NPM4"/>
      <c r="NPN4"/>
      <c r="NPO4"/>
      <c r="NPP4"/>
      <c r="NPQ4"/>
      <c r="NPR4"/>
      <c r="NPS4"/>
      <c r="NPT4"/>
      <c r="NPU4"/>
      <c r="NPV4"/>
      <c r="NPW4"/>
      <c r="NPX4"/>
      <c r="NPY4"/>
      <c r="NPZ4"/>
      <c r="NQA4"/>
      <c r="NQB4"/>
      <c r="NQC4"/>
      <c r="NQD4"/>
      <c r="NQE4"/>
      <c r="NQF4"/>
      <c r="NQG4"/>
      <c r="NQH4"/>
      <c r="NQI4"/>
      <c r="NQJ4"/>
      <c r="NQK4"/>
      <c r="NQL4"/>
      <c r="NQM4"/>
      <c r="NQN4"/>
      <c r="NQO4"/>
      <c r="NQP4"/>
      <c r="NQQ4"/>
      <c r="NQR4"/>
      <c r="NQS4"/>
      <c r="NQT4"/>
      <c r="NQU4"/>
      <c r="NQV4"/>
      <c r="NQW4"/>
      <c r="NQX4"/>
      <c r="NQY4"/>
      <c r="NQZ4"/>
      <c r="NRA4"/>
      <c r="NRB4"/>
      <c r="NRC4"/>
      <c r="NRD4"/>
      <c r="NRE4"/>
      <c r="NRF4"/>
      <c r="NRG4"/>
      <c r="NRH4"/>
      <c r="NRI4"/>
      <c r="NRJ4"/>
      <c r="NRK4"/>
      <c r="NRL4"/>
      <c r="NRM4"/>
      <c r="NRN4"/>
      <c r="NRO4"/>
      <c r="NRP4"/>
      <c r="NRQ4"/>
      <c r="NRR4"/>
      <c r="NRS4"/>
      <c r="NRT4"/>
      <c r="NRU4"/>
      <c r="NRV4"/>
      <c r="NRW4"/>
      <c r="NRX4"/>
      <c r="NRY4"/>
      <c r="NRZ4"/>
      <c r="NSA4"/>
      <c r="NSB4"/>
      <c r="NSC4"/>
      <c r="NSD4"/>
      <c r="NSE4"/>
      <c r="NSF4"/>
      <c r="NSG4"/>
      <c r="NSH4"/>
      <c r="NSI4"/>
      <c r="NSJ4"/>
      <c r="NSK4"/>
      <c r="NSL4"/>
      <c r="NSM4"/>
      <c r="NSN4"/>
      <c r="NSO4"/>
      <c r="NSP4"/>
      <c r="NSQ4"/>
      <c r="NSR4"/>
      <c r="NSS4"/>
      <c r="NST4"/>
      <c r="NSU4"/>
      <c r="NSV4"/>
      <c r="NSW4"/>
      <c r="NSX4"/>
      <c r="NSY4"/>
      <c r="NSZ4"/>
      <c r="NTA4"/>
      <c r="NTB4"/>
      <c r="NTC4"/>
      <c r="NTD4"/>
      <c r="NTE4"/>
      <c r="NTF4"/>
      <c r="NTG4"/>
      <c r="NTH4"/>
      <c r="NTI4"/>
      <c r="NTJ4"/>
      <c r="NTK4"/>
      <c r="NTL4"/>
      <c r="NTM4"/>
      <c r="NTN4"/>
      <c r="NTO4"/>
      <c r="NTP4"/>
      <c r="NTQ4"/>
      <c r="NTR4"/>
      <c r="NTS4"/>
      <c r="NTT4"/>
      <c r="NTU4"/>
      <c r="NTV4"/>
      <c r="NTW4"/>
      <c r="NTX4"/>
      <c r="NTY4"/>
      <c r="NTZ4"/>
      <c r="NUA4"/>
      <c r="NUB4"/>
      <c r="NUC4"/>
      <c r="NUD4"/>
      <c r="NUE4"/>
      <c r="NUF4"/>
      <c r="NUG4"/>
      <c r="NUH4"/>
      <c r="NUI4"/>
      <c r="NUJ4"/>
      <c r="NUK4"/>
      <c r="NUL4"/>
      <c r="NUM4"/>
      <c r="NUN4"/>
      <c r="NUO4"/>
      <c r="NUP4"/>
      <c r="NUQ4"/>
      <c r="NUR4"/>
      <c r="NUS4"/>
      <c r="NUT4"/>
      <c r="NUU4"/>
      <c r="NUV4"/>
      <c r="NUW4"/>
      <c r="NUX4"/>
      <c r="NUY4"/>
      <c r="NUZ4"/>
      <c r="NVA4"/>
      <c r="NVB4"/>
      <c r="NVC4"/>
      <c r="NVD4"/>
      <c r="NVE4"/>
      <c r="NVF4"/>
      <c r="NVG4"/>
      <c r="NVH4"/>
      <c r="NVI4"/>
      <c r="NVJ4"/>
      <c r="NVK4"/>
      <c r="NVL4"/>
      <c r="NVM4"/>
      <c r="NVN4"/>
      <c r="NVO4"/>
      <c r="NVP4"/>
      <c r="NVQ4"/>
      <c r="NVR4"/>
      <c r="NVS4"/>
      <c r="NVT4"/>
      <c r="NVU4"/>
      <c r="NVV4"/>
      <c r="NVW4"/>
      <c r="NVX4"/>
      <c r="NVY4"/>
      <c r="NVZ4"/>
      <c r="NWA4"/>
      <c r="NWB4"/>
      <c r="NWC4"/>
      <c r="NWD4"/>
      <c r="NWE4"/>
      <c r="NWF4"/>
      <c r="NWG4"/>
      <c r="NWH4"/>
      <c r="NWI4"/>
      <c r="NWJ4"/>
      <c r="NWK4"/>
      <c r="NWL4"/>
      <c r="NWM4"/>
      <c r="NWN4"/>
      <c r="NWO4"/>
      <c r="NWP4"/>
      <c r="NWQ4"/>
      <c r="NWR4"/>
      <c r="NWS4"/>
      <c r="NWT4"/>
      <c r="NWU4"/>
      <c r="NWV4"/>
      <c r="NWW4"/>
      <c r="NWX4"/>
      <c r="NWY4"/>
      <c r="NWZ4"/>
      <c r="NXA4"/>
      <c r="NXB4"/>
      <c r="NXC4"/>
      <c r="NXD4"/>
      <c r="NXE4"/>
      <c r="NXF4"/>
      <c r="NXG4"/>
      <c r="NXH4"/>
      <c r="NXI4"/>
      <c r="NXJ4"/>
      <c r="NXK4"/>
      <c r="NXL4"/>
      <c r="NXM4"/>
      <c r="NXN4"/>
      <c r="NXO4"/>
      <c r="NXP4"/>
      <c r="NXQ4"/>
      <c r="NXR4"/>
      <c r="NXS4"/>
      <c r="NXT4"/>
      <c r="NXU4"/>
      <c r="NXV4"/>
      <c r="NXW4"/>
      <c r="NXX4"/>
      <c r="NXY4"/>
      <c r="NXZ4"/>
      <c r="NYA4"/>
      <c r="NYB4"/>
      <c r="NYC4"/>
      <c r="NYD4"/>
      <c r="NYE4"/>
      <c r="NYF4"/>
      <c r="NYG4"/>
      <c r="NYH4"/>
      <c r="NYI4"/>
      <c r="NYJ4"/>
      <c r="NYK4"/>
      <c r="NYL4"/>
      <c r="NYM4"/>
      <c r="NYN4"/>
      <c r="NYO4"/>
      <c r="NYP4"/>
      <c r="NYQ4"/>
      <c r="NYR4"/>
      <c r="NYS4"/>
      <c r="NYT4"/>
      <c r="NYU4"/>
      <c r="NYV4"/>
      <c r="NYW4"/>
      <c r="NYX4"/>
      <c r="NYY4"/>
      <c r="NYZ4"/>
      <c r="NZA4"/>
      <c r="NZB4"/>
      <c r="NZC4"/>
      <c r="NZD4"/>
      <c r="NZE4"/>
      <c r="NZF4"/>
      <c r="NZG4"/>
      <c r="NZH4"/>
      <c r="NZI4"/>
      <c r="NZJ4"/>
      <c r="NZK4"/>
      <c r="NZL4"/>
      <c r="NZM4"/>
      <c r="NZN4"/>
      <c r="NZO4"/>
      <c r="NZP4"/>
      <c r="NZQ4"/>
      <c r="NZR4"/>
      <c r="NZS4"/>
      <c r="NZT4"/>
      <c r="NZU4"/>
      <c r="NZV4"/>
      <c r="NZW4"/>
      <c r="NZX4"/>
      <c r="NZY4"/>
      <c r="NZZ4"/>
      <c r="OAA4"/>
      <c r="OAB4"/>
      <c r="OAC4"/>
      <c r="OAD4"/>
      <c r="OAE4"/>
      <c r="OAF4"/>
      <c r="OAG4"/>
      <c r="OAH4"/>
      <c r="OAI4"/>
      <c r="OAJ4"/>
      <c r="OAK4"/>
      <c r="OAL4"/>
      <c r="OAM4"/>
      <c r="OAN4"/>
      <c r="OAO4"/>
      <c r="OAP4"/>
      <c r="OAQ4"/>
      <c r="OAR4"/>
      <c r="OAS4"/>
      <c r="OAT4"/>
      <c r="OAU4"/>
      <c r="OAV4"/>
      <c r="OAW4"/>
      <c r="OAX4"/>
      <c r="OAY4"/>
      <c r="OAZ4"/>
      <c r="OBA4"/>
      <c r="OBB4"/>
      <c r="OBC4"/>
      <c r="OBD4"/>
      <c r="OBE4"/>
      <c r="OBF4"/>
      <c r="OBG4"/>
      <c r="OBH4"/>
      <c r="OBI4"/>
      <c r="OBJ4"/>
      <c r="OBK4"/>
      <c r="OBL4"/>
      <c r="OBM4"/>
      <c r="OBN4"/>
      <c r="OBO4"/>
      <c r="OBP4"/>
      <c r="OBQ4"/>
      <c r="OBR4"/>
      <c r="OBS4"/>
      <c r="OBT4"/>
      <c r="OBU4"/>
      <c r="OBV4"/>
      <c r="OBW4"/>
      <c r="OBX4"/>
      <c r="OBY4"/>
      <c r="OBZ4"/>
      <c r="OCA4"/>
      <c r="OCB4"/>
      <c r="OCC4"/>
      <c r="OCD4"/>
      <c r="OCE4"/>
      <c r="OCF4"/>
      <c r="OCG4"/>
      <c r="OCH4"/>
      <c r="OCI4"/>
      <c r="OCJ4"/>
      <c r="OCK4"/>
      <c r="OCL4"/>
      <c r="OCM4"/>
      <c r="OCN4"/>
      <c r="OCO4"/>
      <c r="OCP4"/>
      <c r="OCQ4"/>
      <c r="OCR4"/>
      <c r="OCS4"/>
      <c r="OCT4"/>
      <c r="OCU4"/>
      <c r="OCV4"/>
      <c r="OCW4"/>
      <c r="OCX4"/>
      <c r="OCY4"/>
      <c r="OCZ4"/>
      <c r="ODA4"/>
      <c r="ODB4"/>
      <c r="ODC4"/>
      <c r="ODD4"/>
      <c r="ODE4"/>
      <c r="ODF4"/>
      <c r="ODG4"/>
      <c r="ODH4"/>
      <c r="ODI4"/>
      <c r="ODJ4"/>
      <c r="ODK4"/>
      <c r="ODL4"/>
      <c r="ODM4"/>
      <c r="ODN4"/>
      <c r="ODO4"/>
      <c r="ODP4"/>
      <c r="ODQ4"/>
      <c r="ODR4"/>
      <c r="ODS4"/>
      <c r="ODT4"/>
      <c r="ODU4"/>
      <c r="ODV4"/>
      <c r="ODW4"/>
      <c r="ODX4"/>
      <c r="ODY4"/>
      <c r="ODZ4"/>
      <c r="OEA4"/>
      <c r="OEB4"/>
      <c r="OEC4"/>
      <c r="OED4"/>
      <c r="OEE4"/>
      <c r="OEF4"/>
      <c r="OEG4"/>
      <c r="OEH4"/>
      <c r="OEI4"/>
      <c r="OEJ4"/>
      <c r="OEK4"/>
      <c r="OEL4"/>
      <c r="OEM4"/>
      <c r="OEN4"/>
      <c r="OEO4"/>
      <c r="OEP4"/>
      <c r="OEQ4"/>
      <c r="OER4"/>
      <c r="OES4"/>
      <c r="OET4"/>
      <c r="OEU4"/>
      <c r="OEV4"/>
      <c r="OEW4"/>
      <c r="OEX4"/>
      <c r="OEY4"/>
      <c r="OEZ4"/>
      <c r="OFA4"/>
      <c r="OFB4"/>
      <c r="OFC4"/>
      <c r="OFD4"/>
      <c r="OFE4"/>
      <c r="OFF4"/>
      <c r="OFG4"/>
      <c r="OFH4"/>
      <c r="OFI4"/>
      <c r="OFJ4"/>
      <c r="OFK4"/>
      <c r="OFL4"/>
      <c r="OFM4"/>
      <c r="OFN4"/>
      <c r="OFO4"/>
      <c r="OFP4"/>
      <c r="OFQ4"/>
      <c r="OFR4"/>
      <c r="OFS4"/>
      <c r="OFT4"/>
      <c r="OFU4"/>
      <c r="OFV4"/>
      <c r="OFW4"/>
      <c r="OFX4"/>
      <c r="OFY4"/>
      <c r="OFZ4"/>
      <c r="OGA4"/>
      <c r="OGB4"/>
      <c r="OGC4"/>
      <c r="OGD4"/>
      <c r="OGE4"/>
      <c r="OGF4"/>
      <c r="OGG4"/>
      <c r="OGH4"/>
      <c r="OGI4"/>
      <c r="OGJ4"/>
      <c r="OGK4"/>
      <c r="OGL4"/>
      <c r="OGM4"/>
      <c r="OGN4"/>
      <c r="OGO4"/>
      <c r="OGP4"/>
      <c r="OGQ4"/>
      <c r="OGR4"/>
      <c r="OGS4"/>
      <c r="OGT4"/>
      <c r="OGU4"/>
      <c r="OGV4"/>
      <c r="OGW4"/>
      <c r="OGX4"/>
      <c r="OGY4"/>
      <c r="OGZ4"/>
      <c r="OHA4"/>
      <c r="OHB4"/>
      <c r="OHC4"/>
      <c r="OHD4"/>
      <c r="OHE4"/>
      <c r="OHF4"/>
      <c r="OHG4"/>
      <c r="OHH4"/>
      <c r="OHI4"/>
      <c r="OHJ4"/>
      <c r="OHK4"/>
      <c r="OHL4"/>
      <c r="OHM4"/>
      <c r="OHN4"/>
      <c r="OHO4"/>
      <c r="OHP4"/>
      <c r="OHQ4"/>
      <c r="OHR4"/>
      <c r="OHS4"/>
      <c r="OHT4"/>
      <c r="OHU4"/>
      <c r="OHV4"/>
      <c r="OHW4"/>
      <c r="OHX4"/>
      <c r="OHY4"/>
      <c r="OHZ4"/>
      <c r="OIA4"/>
      <c r="OIB4"/>
      <c r="OIC4"/>
      <c r="OID4"/>
      <c r="OIE4"/>
      <c r="OIF4"/>
      <c r="OIG4"/>
      <c r="OIH4"/>
      <c r="OII4"/>
      <c r="OIJ4"/>
      <c r="OIK4"/>
      <c r="OIL4"/>
      <c r="OIM4"/>
      <c r="OIN4"/>
      <c r="OIO4"/>
      <c r="OIP4"/>
      <c r="OIQ4"/>
      <c r="OIR4"/>
      <c r="OIS4"/>
      <c r="OIT4"/>
      <c r="OIU4"/>
      <c r="OIV4"/>
      <c r="OIW4"/>
      <c r="OIX4"/>
      <c r="OIY4"/>
      <c r="OIZ4"/>
      <c r="OJA4"/>
      <c r="OJB4"/>
      <c r="OJC4"/>
      <c r="OJD4"/>
      <c r="OJE4"/>
      <c r="OJF4"/>
      <c r="OJG4"/>
      <c r="OJH4"/>
      <c r="OJI4"/>
      <c r="OJJ4"/>
      <c r="OJK4"/>
      <c r="OJL4"/>
      <c r="OJM4"/>
      <c r="OJN4"/>
      <c r="OJO4"/>
      <c r="OJP4"/>
      <c r="OJQ4"/>
      <c r="OJR4"/>
      <c r="OJS4"/>
      <c r="OJT4"/>
      <c r="OJU4"/>
      <c r="OJV4"/>
      <c r="OJW4"/>
      <c r="OJX4"/>
      <c r="OJY4"/>
      <c r="OJZ4"/>
      <c r="OKA4"/>
      <c r="OKB4"/>
      <c r="OKC4"/>
      <c r="OKD4"/>
      <c r="OKE4"/>
      <c r="OKF4"/>
      <c r="OKG4"/>
      <c r="OKH4"/>
      <c r="OKI4"/>
      <c r="OKJ4"/>
      <c r="OKK4"/>
      <c r="OKL4"/>
      <c r="OKM4"/>
      <c r="OKN4"/>
      <c r="OKO4"/>
      <c r="OKP4"/>
      <c r="OKQ4"/>
      <c r="OKR4"/>
      <c r="OKS4"/>
      <c r="OKT4"/>
      <c r="OKU4"/>
      <c r="OKV4"/>
      <c r="OKW4"/>
      <c r="OKX4"/>
      <c r="OKY4"/>
      <c r="OKZ4"/>
      <c r="OLA4"/>
      <c r="OLB4"/>
      <c r="OLC4"/>
      <c r="OLD4"/>
      <c r="OLE4"/>
      <c r="OLF4"/>
      <c r="OLG4"/>
      <c r="OLH4"/>
      <c r="OLI4"/>
      <c r="OLJ4"/>
      <c r="OLK4"/>
      <c r="OLL4"/>
      <c r="OLM4"/>
      <c r="OLN4"/>
      <c r="OLO4"/>
      <c r="OLP4"/>
      <c r="OLQ4"/>
      <c r="OLR4"/>
      <c r="OLS4"/>
      <c r="OLT4"/>
      <c r="OLU4"/>
      <c r="OLV4"/>
      <c r="OLW4"/>
      <c r="OLX4"/>
      <c r="OLY4"/>
      <c r="OLZ4"/>
      <c r="OMA4"/>
      <c r="OMB4"/>
      <c r="OMC4"/>
      <c r="OMD4"/>
      <c r="OME4"/>
      <c r="OMF4"/>
      <c r="OMG4"/>
      <c r="OMH4"/>
      <c r="OMI4"/>
      <c r="OMJ4"/>
      <c r="OMK4"/>
      <c r="OML4"/>
      <c r="OMM4"/>
      <c r="OMN4"/>
      <c r="OMO4"/>
      <c r="OMP4"/>
      <c r="OMQ4"/>
      <c r="OMR4"/>
      <c r="OMS4"/>
      <c r="OMT4"/>
      <c r="OMU4"/>
      <c r="OMV4"/>
      <c r="OMW4"/>
      <c r="OMX4"/>
      <c r="OMY4"/>
      <c r="OMZ4"/>
      <c r="ONA4"/>
      <c r="ONB4"/>
      <c r="ONC4"/>
      <c r="OND4"/>
      <c r="ONE4"/>
      <c r="ONF4"/>
      <c r="ONG4"/>
      <c r="ONH4"/>
      <c r="ONI4"/>
      <c r="ONJ4"/>
      <c r="ONK4"/>
      <c r="ONL4"/>
      <c r="ONM4"/>
      <c r="ONN4"/>
      <c r="ONO4"/>
      <c r="ONP4"/>
      <c r="ONQ4"/>
      <c r="ONR4"/>
      <c r="ONS4"/>
      <c r="ONT4"/>
      <c r="ONU4"/>
      <c r="ONV4"/>
      <c r="ONW4"/>
      <c r="ONX4"/>
      <c r="ONY4"/>
      <c r="ONZ4"/>
      <c r="OOA4"/>
      <c r="OOB4"/>
      <c r="OOC4"/>
      <c r="OOD4"/>
      <c r="OOE4"/>
      <c r="OOF4"/>
      <c r="OOG4"/>
      <c r="OOH4"/>
      <c r="OOI4"/>
      <c r="OOJ4"/>
      <c r="OOK4"/>
      <c r="OOL4"/>
      <c r="OOM4"/>
      <c r="OON4"/>
      <c r="OOO4"/>
      <c r="OOP4"/>
      <c r="OOQ4"/>
      <c r="OOR4"/>
      <c r="OOS4"/>
      <c r="OOT4"/>
      <c r="OOU4"/>
      <c r="OOV4"/>
      <c r="OOW4"/>
      <c r="OOX4"/>
      <c r="OOY4"/>
      <c r="OOZ4"/>
      <c r="OPA4"/>
      <c r="OPB4"/>
      <c r="OPC4"/>
      <c r="OPD4"/>
      <c r="OPE4"/>
      <c r="OPF4"/>
      <c r="OPG4"/>
      <c r="OPH4"/>
      <c r="OPI4"/>
      <c r="OPJ4"/>
      <c r="OPK4"/>
      <c r="OPL4"/>
      <c r="OPM4"/>
      <c r="OPN4"/>
      <c r="OPO4"/>
      <c r="OPP4"/>
      <c r="OPQ4"/>
      <c r="OPR4"/>
      <c r="OPS4"/>
      <c r="OPT4"/>
      <c r="OPU4"/>
      <c r="OPV4"/>
      <c r="OPW4"/>
      <c r="OPX4"/>
      <c r="OPY4"/>
      <c r="OPZ4"/>
      <c r="OQA4"/>
      <c r="OQB4"/>
      <c r="OQC4"/>
      <c r="OQD4"/>
      <c r="OQE4"/>
      <c r="OQF4"/>
      <c r="OQG4"/>
      <c r="OQH4"/>
      <c r="OQI4"/>
      <c r="OQJ4"/>
      <c r="OQK4"/>
      <c r="OQL4"/>
      <c r="OQM4"/>
      <c r="OQN4"/>
      <c r="OQO4"/>
      <c r="OQP4"/>
      <c r="OQQ4"/>
      <c r="OQR4"/>
      <c r="OQS4"/>
      <c r="OQT4"/>
      <c r="OQU4"/>
      <c r="OQV4"/>
      <c r="OQW4"/>
      <c r="OQX4"/>
      <c r="OQY4"/>
      <c r="OQZ4"/>
      <c r="ORA4"/>
      <c r="ORB4"/>
      <c r="ORC4"/>
      <c r="ORD4"/>
      <c r="ORE4"/>
      <c r="ORF4"/>
      <c r="ORG4"/>
      <c r="ORH4"/>
      <c r="ORI4"/>
      <c r="ORJ4"/>
      <c r="ORK4"/>
      <c r="ORL4"/>
      <c r="ORM4"/>
      <c r="ORN4"/>
      <c r="ORO4"/>
      <c r="ORP4"/>
      <c r="ORQ4"/>
      <c r="ORR4"/>
      <c r="ORS4"/>
      <c r="ORT4"/>
      <c r="ORU4"/>
      <c r="ORV4"/>
      <c r="ORW4"/>
      <c r="ORX4"/>
      <c r="ORY4"/>
      <c r="ORZ4"/>
      <c r="OSA4"/>
      <c r="OSB4"/>
      <c r="OSC4"/>
      <c r="OSD4"/>
      <c r="OSE4"/>
      <c r="OSF4"/>
      <c r="OSG4"/>
      <c r="OSH4"/>
      <c r="OSI4"/>
      <c r="OSJ4"/>
      <c r="OSK4"/>
      <c r="OSL4"/>
      <c r="OSM4"/>
      <c r="OSN4"/>
      <c r="OSO4"/>
      <c r="OSP4"/>
      <c r="OSQ4"/>
      <c r="OSR4"/>
      <c r="OSS4"/>
      <c r="OST4"/>
      <c r="OSU4"/>
      <c r="OSV4"/>
      <c r="OSW4"/>
      <c r="OSX4"/>
      <c r="OSY4"/>
      <c r="OSZ4"/>
      <c r="OTA4"/>
      <c r="OTB4"/>
      <c r="OTC4"/>
      <c r="OTD4"/>
      <c r="OTE4"/>
      <c r="OTF4"/>
      <c r="OTG4"/>
      <c r="OTH4"/>
      <c r="OTI4"/>
      <c r="OTJ4"/>
      <c r="OTK4"/>
      <c r="OTL4"/>
      <c r="OTM4"/>
      <c r="OTN4"/>
      <c r="OTO4"/>
      <c r="OTP4"/>
      <c r="OTQ4"/>
      <c r="OTR4"/>
      <c r="OTS4"/>
      <c r="OTT4"/>
      <c r="OTU4"/>
      <c r="OTV4"/>
      <c r="OTW4"/>
      <c r="OTX4"/>
      <c r="OTY4"/>
      <c r="OTZ4"/>
      <c r="OUA4"/>
      <c r="OUB4"/>
      <c r="OUC4"/>
      <c r="OUD4"/>
      <c r="OUE4"/>
      <c r="OUF4"/>
      <c r="OUG4"/>
      <c r="OUH4"/>
      <c r="OUI4"/>
      <c r="OUJ4"/>
      <c r="OUK4"/>
      <c r="OUL4"/>
      <c r="OUM4"/>
      <c r="OUN4"/>
      <c r="OUO4"/>
      <c r="OUP4"/>
      <c r="OUQ4"/>
      <c r="OUR4"/>
      <c r="OUS4"/>
      <c r="OUT4"/>
      <c r="OUU4"/>
      <c r="OUV4"/>
      <c r="OUW4"/>
      <c r="OUX4"/>
      <c r="OUY4"/>
      <c r="OUZ4"/>
      <c r="OVA4"/>
      <c r="OVB4"/>
      <c r="OVC4"/>
      <c r="OVD4"/>
      <c r="OVE4"/>
      <c r="OVF4"/>
      <c r="OVG4"/>
      <c r="OVH4"/>
      <c r="OVI4"/>
      <c r="OVJ4"/>
      <c r="OVK4"/>
      <c r="OVL4"/>
      <c r="OVM4"/>
      <c r="OVN4"/>
      <c r="OVO4"/>
      <c r="OVP4"/>
      <c r="OVQ4"/>
      <c r="OVR4"/>
      <c r="OVS4"/>
      <c r="OVT4"/>
      <c r="OVU4"/>
      <c r="OVV4"/>
      <c r="OVW4"/>
      <c r="OVX4"/>
      <c r="OVY4"/>
      <c r="OVZ4"/>
      <c r="OWA4"/>
      <c r="OWB4"/>
      <c r="OWC4"/>
      <c r="OWD4"/>
      <c r="OWE4"/>
      <c r="OWF4"/>
      <c r="OWG4"/>
      <c r="OWH4"/>
      <c r="OWI4"/>
      <c r="OWJ4"/>
      <c r="OWK4"/>
      <c r="OWL4"/>
      <c r="OWM4"/>
      <c r="OWN4"/>
      <c r="OWO4"/>
      <c r="OWP4"/>
      <c r="OWQ4"/>
      <c r="OWR4"/>
      <c r="OWS4"/>
      <c r="OWT4"/>
      <c r="OWU4"/>
      <c r="OWV4"/>
      <c r="OWW4"/>
      <c r="OWX4"/>
      <c r="OWY4"/>
      <c r="OWZ4"/>
      <c r="OXA4"/>
      <c r="OXB4"/>
      <c r="OXC4"/>
      <c r="OXD4"/>
      <c r="OXE4"/>
      <c r="OXF4"/>
      <c r="OXG4"/>
      <c r="OXH4"/>
      <c r="OXI4"/>
      <c r="OXJ4"/>
      <c r="OXK4"/>
      <c r="OXL4"/>
      <c r="OXM4"/>
      <c r="OXN4"/>
      <c r="OXO4"/>
      <c r="OXP4"/>
      <c r="OXQ4"/>
      <c r="OXR4"/>
      <c r="OXS4"/>
      <c r="OXT4"/>
      <c r="OXU4"/>
      <c r="OXV4"/>
      <c r="OXW4"/>
      <c r="OXX4"/>
      <c r="OXY4"/>
      <c r="OXZ4"/>
      <c r="OYA4"/>
      <c r="OYB4"/>
      <c r="OYC4"/>
      <c r="OYD4"/>
      <c r="OYE4"/>
      <c r="OYF4"/>
      <c r="OYG4"/>
      <c r="OYH4"/>
      <c r="OYI4"/>
      <c r="OYJ4"/>
      <c r="OYK4"/>
      <c r="OYL4"/>
      <c r="OYM4"/>
      <c r="OYN4"/>
      <c r="OYO4"/>
      <c r="OYP4"/>
      <c r="OYQ4"/>
      <c r="OYR4"/>
      <c r="OYS4"/>
      <c r="OYT4"/>
      <c r="OYU4"/>
      <c r="OYV4"/>
      <c r="OYW4"/>
      <c r="OYX4"/>
      <c r="OYY4"/>
      <c r="OYZ4"/>
      <c r="OZA4"/>
      <c r="OZB4"/>
      <c r="OZC4"/>
      <c r="OZD4"/>
      <c r="OZE4"/>
      <c r="OZF4"/>
      <c r="OZG4"/>
      <c r="OZH4"/>
      <c r="OZI4"/>
      <c r="OZJ4"/>
      <c r="OZK4"/>
      <c r="OZL4"/>
      <c r="OZM4"/>
      <c r="OZN4"/>
      <c r="OZO4"/>
      <c r="OZP4"/>
      <c r="OZQ4"/>
      <c r="OZR4"/>
      <c r="OZS4"/>
      <c r="OZT4"/>
      <c r="OZU4"/>
      <c r="OZV4"/>
      <c r="OZW4"/>
      <c r="OZX4"/>
      <c r="OZY4"/>
      <c r="OZZ4"/>
      <c r="PAA4"/>
      <c r="PAB4"/>
      <c r="PAC4"/>
      <c r="PAD4"/>
      <c r="PAE4"/>
      <c r="PAF4"/>
      <c r="PAG4"/>
      <c r="PAH4"/>
      <c r="PAI4"/>
      <c r="PAJ4"/>
      <c r="PAK4"/>
      <c r="PAL4"/>
      <c r="PAM4"/>
      <c r="PAN4"/>
      <c r="PAO4"/>
      <c r="PAP4"/>
      <c r="PAQ4"/>
      <c r="PAR4"/>
      <c r="PAS4"/>
      <c r="PAT4"/>
      <c r="PAU4"/>
      <c r="PAV4"/>
      <c r="PAW4"/>
      <c r="PAX4"/>
      <c r="PAY4"/>
      <c r="PAZ4"/>
      <c r="PBA4"/>
      <c r="PBB4"/>
      <c r="PBC4"/>
      <c r="PBD4"/>
      <c r="PBE4"/>
      <c r="PBF4"/>
      <c r="PBG4"/>
      <c r="PBH4"/>
      <c r="PBI4"/>
      <c r="PBJ4"/>
      <c r="PBK4"/>
      <c r="PBL4"/>
      <c r="PBM4"/>
      <c r="PBN4"/>
      <c r="PBO4"/>
      <c r="PBP4"/>
      <c r="PBQ4"/>
      <c r="PBR4"/>
      <c r="PBS4"/>
      <c r="PBT4"/>
      <c r="PBU4"/>
      <c r="PBV4"/>
      <c r="PBW4"/>
      <c r="PBX4"/>
      <c r="PBY4"/>
      <c r="PBZ4"/>
      <c r="PCA4"/>
      <c r="PCB4"/>
      <c r="PCC4"/>
      <c r="PCD4"/>
      <c r="PCE4"/>
      <c r="PCF4"/>
      <c r="PCG4"/>
      <c r="PCH4"/>
      <c r="PCI4"/>
      <c r="PCJ4"/>
      <c r="PCK4"/>
      <c r="PCL4"/>
      <c r="PCM4"/>
      <c r="PCN4"/>
      <c r="PCO4"/>
      <c r="PCP4"/>
      <c r="PCQ4"/>
      <c r="PCR4"/>
      <c r="PCS4"/>
      <c r="PCT4"/>
      <c r="PCU4"/>
      <c r="PCV4"/>
      <c r="PCW4"/>
      <c r="PCX4"/>
      <c r="PCY4"/>
      <c r="PCZ4"/>
      <c r="PDA4"/>
      <c r="PDB4"/>
      <c r="PDC4"/>
      <c r="PDD4"/>
      <c r="PDE4"/>
      <c r="PDF4"/>
      <c r="PDG4"/>
      <c r="PDH4"/>
      <c r="PDI4"/>
      <c r="PDJ4"/>
      <c r="PDK4"/>
      <c r="PDL4"/>
      <c r="PDM4"/>
      <c r="PDN4"/>
      <c r="PDO4"/>
      <c r="PDP4"/>
      <c r="PDQ4"/>
      <c r="PDR4"/>
      <c r="PDS4"/>
      <c r="PDT4"/>
      <c r="PDU4"/>
      <c r="PDV4"/>
      <c r="PDW4"/>
      <c r="PDX4"/>
      <c r="PDY4"/>
      <c r="PDZ4"/>
      <c r="PEA4"/>
      <c r="PEB4"/>
      <c r="PEC4"/>
      <c r="PED4"/>
      <c r="PEE4"/>
      <c r="PEF4"/>
      <c r="PEG4"/>
      <c r="PEH4"/>
      <c r="PEI4"/>
      <c r="PEJ4"/>
      <c r="PEK4"/>
      <c r="PEL4"/>
      <c r="PEM4"/>
      <c r="PEN4"/>
      <c r="PEO4"/>
      <c r="PEP4"/>
      <c r="PEQ4"/>
      <c r="PER4"/>
      <c r="PES4"/>
      <c r="PET4"/>
      <c r="PEU4"/>
      <c r="PEV4"/>
      <c r="PEW4"/>
      <c r="PEX4"/>
      <c r="PEY4"/>
      <c r="PEZ4"/>
      <c r="PFA4"/>
      <c r="PFB4"/>
      <c r="PFC4"/>
      <c r="PFD4"/>
      <c r="PFE4"/>
      <c r="PFF4"/>
      <c r="PFG4"/>
      <c r="PFH4"/>
      <c r="PFI4"/>
      <c r="PFJ4"/>
      <c r="PFK4"/>
      <c r="PFL4"/>
      <c r="PFM4"/>
      <c r="PFN4"/>
      <c r="PFO4"/>
      <c r="PFP4"/>
      <c r="PFQ4"/>
      <c r="PFR4"/>
      <c r="PFS4"/>
      <c r="PFT4"/>
      <c r="PFU4"/>
      <c r="PFV4"/>
      <c r="PFW4"/>
      <c r="PFX4"/>
      <c r="PFY4"/>
      <c r="PFZ4"/>
      <c r="PGA4"/>
      <c r="PGB4"/>
      <c r="PGC4"/>
      <c r="PGD4"/>
      <c r="PGE4"/>
      <c r="PGF4"/>
      <c r="PGG4"/>
      <c r="PGH4"/>
      <c r="PGI4"/>
      <c r="PGJ4"/>
      <c r="PGK4"/>
      <c r="PGL4"/>
      <c r="PGM4"/>
      <c r="PGN4"/>
      <c r="PGO4"/>
      <c r="PGP4"/>
      <c r="PGQ4"/>
      <c r="PGR4"/>
      <c r="PGS4"/>
      <c r="PGT4"/>
      <c r="PGU4"/>
      <c r="PGV4"/>
      <c r="PGW4"/>
      <c r="PGX4"/>
      <c r="PGY4"/>
      <c r="PGZ4"/>
      <c r="PHA4"/>
      <c r="PHB4"/>
      <c r="PHC4"/>
      <c r="PHD4"/>
      <c r="PHE4"/>
      <c r="PHF4"/>
      <c r="PHG4"/>
      <c r="PHH4"/>
      <c r="PHI4"/>
      <c r="PHJ4"/>
      <c r="PHK4"/>
      <c r="PHL4"/>
      <c r="PHM4"/>
      <c r="PHN4"/>
      <c r="PHO4"/>
      <c r="PHP4"/>
      <c r="PHQ4"/>
      <c r="PHR4"/>
      <c r="PHS4"/>
      <c r="PHT4"/>
      <c r="PHU4"/>
      <c r="PHV4"/>
      <c r="PHW4"/>
      <c r="PHX4"/>
      <c r="PHY4"/>
      <c r="PHZ4"/>
      <c r="PIA4"/>
      <c r="PIB4"/>
      <c r="PIC4"/>
      <c r="PID4"/>
      <c r="PIE4"/>
      <c r="PIF4"/>
      <c r="PIG4"/>
      <c r="PIH4"/>
      <c r="PII4"/>
      <c r="PIJ4"/>
      <c r="PIK4"/>
      <c r="PIL4"/>
      <c r="PIM4"/>
      <c r="PIN4"/>
      <c r="PIO4"/>
      <c r="PIP4"/>
      <c r="PIQ4"/>
      <c r="PIR4"/>
      <c r="PIS4"/>
      <c r="PIT4"/>
      <c r="PIU4"/>
      <c r="PIV4"/>
      <c r="PIW4"/>
      <c r="PIX4"/>
      <c r="PIY4"/>
      <c r="PIZ4"/>
      <c r="PJA4"/>
      <c r="PJB4"/>
      <c r="PJC4"/>
      <c r="PJD4"/>
      <c r="PJE4"/>
      <c r="PJF4"/>
      <c r="PJG4"/>
      <c r="PJH4"/>
      <c r="PJI4"/>
      <c r="PJJ4"/>
      <c r="PJK4"/>
      <c r="PJL4"/>
      <c r="PJM4"/>
      <c r="PJN4"/>
      <c r="PJO4"/>
      <c r="PJP4"/>
      <c r="PJQ4"/>
      <c r="PJR4"/>
      <c r="PJS4"/>
      <c r="PJT4"/>
      <c r="PJU4"/>
      <c r="PJV4"/>
      <c r="PJW4"/>
      <c r="PJX4"/>
      <c r="PJY4"/>
      <c r="PJZ4"/>
      <c r="PKA4"/>
      <c r="PKB4"/>
      <c r="PKC4"/>
      <c r="PKD4"/>
      <c r="PKE4"/>
      <c r="PKF4"/>
      <c r="PKG4"/>
      <c r="PKH4"/>
      <c r="PKI4"/>
      <c r="PKJ4"/>
      <c r="PKK4"/>
      <c r="PKL4"/>
      <c r="PKM4"/>
      <c r="PKN4"/>
      <c r="PKO4"/>
      <c r="PKP4"/>
      <c r="PKQ4"/>
      <c r="PKR4"/>
      <c r="PKS4"/>
      <c r="PKT4"/>
      <c r="PKU4"/>
      <c r="PKV4"/>
      <c r="PKW4"/>
      <c r="PKX4"/>
      <c r="PKY4"/>
      <c r="PKZ4"/>
      <c r="PLA4"/>
      <c r="PLB4"/>
      <c r="PLC4"/>
      <c r="PLD4"/>
      <c r="PLE4"/>
      <c r="PLF4"/>
      <c r="PLG4"/>
      <c r="PLH4"/>
      <c r="PLI4"/>
      <c r="PLJ4"/>
      <c r="PLK4"/>
      <c r="PLL4"/>
      <c r="PLM4"/>
      <c r="PLN4"/>
      <c r="PLO4"/>
      <c r="PLP4"/>
      <c r="PLQ4"/>
      <c r="PLR4"/>
      <c r="PLS4"/>
      <c r="PLT4"/>
      <c r="PLU4"/>
      <c r="PLV4"/>
      <c r="PLW4"/>
      <c r="PLX4"/>
      <c r="PLY4"/>
      <c r="PLZ4"/>
      <c r="PMA4"/>
      <c r="PMB4"/>
      <c r="PMC4"/>
      <c r="PMD4"/>
      <c r="PME4"/>
      <c r="PMF4"/>
      <c r="PMG4"/>
      <c r="PMH4"/>
      <c r="PMI4"/>
      <c r="PMJ4"/>
      <c r="PMK4"/>
      <c r="PML4"/>
      <c r="PMM4"/>
      <c r="PMN4"/>
      <c r="PMO4"/>
      <c r="PMP4"/>
      <c r="PMQ4"/>
      <c r="PMR4"/>
      <c r="PMS4"/>
      <c r="PMT4"/>
      <c r="PMU4"/>
      <c r="PMV4"/>
      <c r="PMW4"/>
      <c r="PMX4"/>
      <c r="PMY4"/>
      <c r="PMZ4"/>
      <c r="PNA4"/>
      <c r="PNB4"/>
      <c r="PNC4"/>
      <c r="PND4"/>
      <c r="PNE4"/>
      <c r="PNF4"/>
      <c r="PNG4"/>
      <c r="PNH4"/>
      <c r="PNI4"/>
      <c r="PNJ4"/>
      <c r="PNK4"/>
      <c r="PNL4"/>
      <c r="PNM4"/>
      <c r="PNN4"/>
      <c r="PNO4"/>
      <c r="PNP4"/>
      <c r="PNQ4"/>
      <c r="PNR4"/>
      <c r="PNS4"/>
      <c r="PNT4"/>
      <c r="PNU4"/>
      <c r="PNV4"/>
      <c r="PNW4"/>
      <c r="PNX4"/>
      <c r="PNY4"/>
      <c r="PNZ4"/>
      <c r="POA4"/>
      <c r="POB4"/>
      <c r="POC4"/>
      <c r="POD4"/>
      <c r="POE4"/>
      <c r="POF4"/>
      <c r="POG4"/>
      <c r="POH4"/>
      <c r="POI4"/>
      <c r="POJ4"/>
      <c r="POK4"/>
      <c r="POL4"/>
      <c r="POM4"/>
      <c r="PON4"/>
      <c r="POO4"/>
      <c r="POP4"/>
      <c r="POQ4"/>
      <c r="POR4"/>
      <c r="POS4"/>
      <c r="POT4"/>
      <c r="POU4"/>
      <c r="POV4"/>
      <c r="POW4"/>
      <c r="POX4"/>
      <c r="POY4"/>
      <c r="POZ4"/>
      <c r="PPA4"/>
      <c r="PPB4"/>
      <c r="PPC4"/>
      <c r="PPD4"/>
      <c r="PPE4"/>
      <c r="PPF4"/>
      <c r="PPG4"/>
      <c r="PPH4"/>
      <c r="PPI4"/>
      <c r="PPJ4"/>
      <c r="PPK4"/>
      <c r="PPL4"/>
      <c r="PPM4"/>
      <c r="PPN4"/>
      <c r="PPO4"/>
      <c r="PPP4"/>
      <c r="PPQ4"/>
      <c r="PPR4"/>
      <c r="PPS4"/>
      <c r="PPT4"/>
      <c r="PPU4"/>
      <c r="PPV4"/>
      <c r="PPW4"/>
      <c r="PPX4"/>
      <c r="PPY4"/>
      <c r="PPZ4"/>
      <c r="PQA4"/>
      <c r="PQB4"/>
      <c r="PQC4"/>
      <c r="PQD4"/>
      <c r="PQE4"/>
      <c r="PQF4"/>
      <c r="PQG4"/>
      <c r="PQH4"/>
      <c r="PQI4"/>
      <c r="PQJ4"/>
      <c r="PQK4"/>
      <c r="PQL4"/>
      <c r="PQM4"/>
      <c r="PQN4"/>
      <c r="PQO4"/>
      <c r="PQP4"/>
      <c r="PQQ4"/>
      <c r="PQR4"/>
      <c r="PQS4"/>
      <c r="PQT4"/>
      <c r="PQU4"/>
      <c r="PQV4"/>
      <c r="PQW4"/>
      <c r="PQX4"/>
      <c r="PQY4"/>
      <c r="PQZ4"/>
      <c r="PRA4"/>
      <c r="PRB4"/>
      <c r="PRC4"/>
      <c r="PRD4"/>
      <c r="PRE4"/>
      <c r="PRF4"/>
      <c r="PRG4"/>
      <c r="PRH4"/>
      <c r="PRI4"/>
      <c r="PRJ4"/>
      <c r="PRK4"/>
      <c r="PRL4"/>
      <c r="PRM4"/>
      <c r="PRN4"/>
      <c r="PRO4"/>
      <c r="PRP4"/>
      <c r="PRQ4"/>
      <c r="PRR4"/>
      <c r="PRS4"/>
      <c r="PRT4"/>
      <c r="PRU4"/>
      <c r="PRV4"/>
      <c r="PRW4"/>
      <c r="PRX4"/>
      <c r="PRY4"/>
      <c r="PRZ4"/>
      <c r="PSA4"/>
      <c r="PSB4"/>
      <c r="PSC4"/>
      <c r="PSD4"/>
      <c r="PSE4"/>
      <c r="PSF4"/>
      <c r="PSG4"/>
      <c r="PSH4"/>
      <c r="PSI4"/>
      <c r="PSJ4"/>
      <c r="PSK4"/>
      <c r="PSL4"/>
      <c r="PSM4"/>
      <c r="PSN4"/>
      <c r="PSO4"/>
      <c r="PSP4"/>
      <c r="PSQ4"/>
      <c r="PSR4"/>
      <c r="PSS4"/>
      <c r="PST4"/>
      <c r="PSU4"/>
      <c r="PSV4"/>
      <c r="PSW4"/>
      <c r="PSX4"/>
      <c r="PSY4"/>
      <c r="PSZ4"/>
      <c r="PTA4"/>
      <c r="PTB4"/>
      <c r="PTC4"/>
      <c r="PTD4"/>
      <c r="PTE4"/>
      <c r="PTF4"/>
      <c r="PTG4"/>
      <c r="PTH4"/>
      <c r="PTI4"/>
      <c r="PTJ4"/>
      <c r="PTK4"/>
      <c r="PTL4"/>
      <c r="PTM4"/>
      <c r="PTN4"/>
      <c r="PTO4"/>
      <c r="PTP4"/>
      <c r="PTQ4"/>
      <c r="PTR4"/>
      <c r="PTS4"/>
      <c r="PTT4"/>
      <c r="PTU4"/>
      <c r="PTV4"/>
      <c r="PTW4"/>
      <c r="PTX4"/>
      <c r="PTY4"/>
      <c r="PTZ4"/>
      <c r="PUA4"/>
      <c r="PUB4"/>
      <c r="PUC4"/>
      <c r="PUD4"/>
      <c r="PUE4"/>
      <c r="PUF4"/>
      <c r="PUG4"/>
      <c r="PUH4"/>
      <c r="PUI4"/>
      <c r="PUJ4"/>
      <c r="PUK4"/>
      <c r="PUL4"/>
      <c r="PUM4"/>
      <c r="PUN4"/>
      <c r="PUO4"/>
      <c r="PUP4"/>
      <c r="PUQ4"/>
      <c r="PUR4"/>
      <c r="PUS4"/>
      <c r="PUT4"/>
      <c r="PUU4"/>
      <c r="PUV4"/>
      <c r="PUW4"/>
      <c r="PUX4"/>
      <c r="PUY4"/>
      <c r="PUZ4"/>
      <c r="PVA4"/>
      <c r="PVB4"/>
      <c r="PVC4"/>
      <c r="PVD4"/>
      <c r="PVE4"/>
      <c r="PVF4"/>
      <c r="PVG4"/>
      <c r="PVH4"/>
      <c r="PVI4"/>
      <c r="PVJ4"/>
      <c r="PVK4"/>
      <c r="PVL4"/>
      <c r="PVM4"/>
      <c r="PVN4"/>
      <c r="PVO4"/>
      <c r="PVP4"/>
      <c r="PVQ4"/>
      <c r="PVR4"/>
      <c r="PVS4"/>
      <c r="PVT4"/>
      <c r="PVU4"/>
      <c r="PVV4"/>
      <c r="PVW4"/>
      <c r="PVX4"/>
      <c r="PVY4"/>
      <c r="PVZ4"/>
      <c r="PWA4"/>
      <c r="PWB4"/>
      <c r="PWC4"/>
      <c r="PWD4"/>
      <c r="PWE4"/>
      <c r="PWF4"/>
      <c r="PWG4"/>
      <c r="PWH4"/>
      <c r="PWI4"/>
      <c r="PWJ4"/>
      <c r="PWK4"/>
      <c r="PWL4"/>
      <c r="PWM4"/>
      <c r="PWN4"/>
      <c r="PWO4"/>
      <c r="PWP4"/>
      <c r="PWQ4"/>
      <c r="PWR4"/>
      <c r="PWS4"/>
      <c r="PWT4"/>
      <c r="PWU4"/>
      <c r="PWV4"/>
      <c r="PWW4"/>
      <c r="PWX4"/>
      <c r="PWY4"/>
      <c r="PWZ4"/>
      <c r="PXA4"/>
      <c r="PXB4"/>
      <c r="PXC4"/>
      <c r="PXD4"/>
      <c r="PXE4"/>
      <c r="PXF4"/>
      <c r="PXG4"/>
      <c r="PXH4"/>
      <c r="PXI4"/>
      <c r="PXJ4"/>
      <c r="PXK4"/>
      <c r="PXL4"/>
      <c r="PXM4"/>
      <c r="PXN4"/>
      <c r="PXO4"/>
      <c r="PXP4"/>
      <c r="PXQ4"/>
      <c r="PXR4"/>
      <c r="PXS4"/>
      <c r="PXT4"/>
      <c r="PXU4"/>
      <c r="PXV4"/>
      <c r="PXW4"/>
      <c r="PXX4"/>
      <c r="PXY4"/>
      <c r="PXZ4"/>
      <c r="PYA4"/>
      <c r="PYB4"/>
      <c r="PYC4"/>
      <c r="PYD4"/>
      <c r="PYE4"/>
      <c r="PYF4"/>
      <c r="PYG4"/>
      <c r="PYH4"/>
      <c r="PYI4"/>
      <c r="PYJ4"/>
      <c r="PYK4"/>
      <c r="PYL4"/>
      <c r="PYM4"/>
      <c r="PYN4"/>
      <c r="PYO4"/>
      <c r="PYP4"/>
      <c r="PYQ4"/>
      <c r="PYR4"/>
      <c r="PYS4"/>
      <c r="PYT4"/>
      <c r="PYU4"/>
      <c r="PYV4"/>
      <c r="PYW4"/>
      <c r="PYX4"/>
      <c r="PYY4"/>
      <c r="PYZ4"/>
      <c r="PZA4"/>
      <c r="PZB4"/>
      <c r="PZC4"/>
      <c r="PZD4"/>
      <c r="PZE4"/>
      <c r="PZF4"/>
      <c r="PZG4"/>
      <c r="PZH4"/>
      <c r="PZI4"/>
      <c r="PZJ4"/>
      <c r="PZK4"/>
      <c r="PZL4"/>
      <c r="PZM4"/>
      <c r="PZN4"/>
      <c r="PZO4"/>
      <c r="PZP4"/>
      <c r="PZQ4"/>
      <c r="PZR4"/>
      <c r="PZS4"/>
      <c r="PZT4"/>
      <c r="PZU4"/>
      <c r="PZV4"/>
      <c r="PZW4"/>
      <c r="PZX4"/>
      <c r="PZY4"/>
      <c r="PZZ4"/>
      <c r="QAA4"/>
      <c r="QAB4"/>
      <c r="QAC4"/>
      <c r="QAD4"/>
      <c r="QAE4"/>
      <c r="QAF4"/>
      <c r="QAG4"/>
      <c r="QAH4"/>
      <c r="QAI4"/>
      <c r="QAJ4"/>
      <c r="QAK4"/>
      <c r="QAL4"/>
      <c r="QAM4"/>
      <c r="QAN4"/>
      <c r="QAO4"/>
      <c r="QAP4"/>
      <c r="QAQ4"/>
      <c r="QAR4"/>
      <c r="QAS4"/>
      <c r="QAT4"/>
      <c r="QAU4"/>
      <c r="QAV4"/>
      <c r="QAW4"/>
      <c r="QAX4"/>
      <c r="QAY4"/>
      <c r="QAZ4"/>
      <c r="QBA4"/>
      <c r="QBB4"/>
      <c r="QBC4"/>
      <c r="QBD4"/>
      <c r="QBE4"/>
      <c r="QBF4"/>
      <c r="QBG4"/>
      <c r="QBH4"/>
      <c r="QBI4"/>
      <c r="QBJ4"/>
      <c r="QBK4"/>
      <c r="QBL4"/>
      <c r="QBM4"/>
      <c r="QBN4"/>
      <c r="QBO4"/>
      <c r="QBP4"/>
      <c r="QBQ4"/>
      <c r="QBR4"/>
      <c r="QBS4"/>
      <c r="QBT4"/>
      <c r="QBU4"/>
      <c r="QBV4"/>
      <c r="QBW4"/>
      <c r="QBX4"/>
      <c r="QBY4"/>
      <c r="QBZ4"/>
      <c r="QCA4"/>
      <c r="QCB4"/>
      <c r="QCC4"/>
      <c r="QCD4"/>
      <c r="QCE4"/>
      <c r="QCF4"/>
      <c r="QCG4"/>
      <c r="QCH4"/>
      <c r="QCI4"/>
      <c r="QCJ4"/>
      <c r="QCK4"/>
      <c r="QCL4"/>
      <c r="QCM4"/>
      <c r="QCN4"/>
      <c r="QCO4"/>
      <c r="QCP4"/>
      <c r="QCQ4"/>
      <c r="QCR4"/>
      <c r="QCS4"/>
      <c r="QCT4"/>
      <c r="QCU4"/>
      <c r="QCV4"/>
      <c r="QCW4"/>
      <c r="QCX4"/>
      <c r="QCY4"/>
      <c r="QCZ4"/>
      <c r="QDA4"/>
      <c r="QDB4"/>
      <c r="QDC4"/>
      <c r="QDD4"/>
      <c r="QDE4"/>
      <c r="QDF4"/>
      <c r="QDG4"/>
      <c r="QDH4"/>
      <c r="QDI4"/>
      <c r="QDJ4"/>
      <c r="QDK4"/>
      <c r="QDL4"/>
      <c r="QDM4"/>
      <c r="QDN4"/>
      <c r="QDO4"/>
      <c r="QDP4"/>
      <c r="QDQ4"/>
      <c r="QDR4"/>
      <c r="QDS4"/>
      <c r="QDT4"/>
      <c r="QDU4"/>
      <c r="QDV4"/>
      <c r="QDW4"/>
      <c r="QDX4"/>
      <c r="QDY4"/>
      <c r="QDZ4"/>
      <c r="QEA4"/>
      <c r="QEB4"/>
      <c r="QEC4"/>
      <c r="QED4"/>
      <c r="QEE4"/>
      <c r="QEF4"/>
      <c r="QEG4"/>
      <c r="QEH4"/>
      <c r="QEI4"/>
      <c r="QEJ4"/>
      <c r="QEK4"/>
      <c r="QEL4"/>
      <c r="QEM4"/>
      <c r="QEN4"/>
      <c r="QEO4"/>
      <c r="QEP4"/>
      <c r="QEQ4"/>
      <c r="QER4"/>
      <c r="QES4"/>
      <c r="QET4"/>
      <c r="QEU4"/>
      <c r="QEV4"/>
      <c r="QEW4"/>
      <c r="QEX4"/>
      <c r="QEY4"/>
      <c r="QEZ4"/>
      <c r="QFA4"/>
      <c r="QFB4"/>
      <c r="QFC4"/>
      <c r="QFD4"/>
      <c r="QFE4"/>
      <c r="QFF4"/>
      <c r="QFG4"/>
      <c r="QFH4"/>
      <c r="QFI4"/>
      <c r="QFJ4"/>
      <c r="QFK4"/>
      <c r="QFL4"/>
      <c r="QFM4"/>
      <c r="QFN4"/>
      <c r="QFO4"/>
      <c r="QFP4"/>
      <c r="QFQ4"/>
      <c r="QFR4"/>
      <c r="QFS4"/>
      <c r="QFT4"/>
      <c r="QFU4"/>
      <c r="QFV4"/>
      <c r="QFW4"/>
      <c r="QFX4"/>
      <c r="QFY4"/>
      <c r="QFZ4"/>
      <c r="QGA4"/>
      <c r="QGB4"/>
      <c r="QGC4"/>
      <c r="QGD4"/>
      <c r="QGE4"/>
      <c r="QGF4"/>
      <c r="QGG4"/>
      <c r="QGH4"/>
      <c r="QGI4"/>
      <c r="QGJ4"/>
      <c r="QGK4"/>
      <c r="QGL4"/>
      <c r="QGM4"/>
      <c r="QGN4"/>
      <c r="QGO4"/>
      <c r="QGP4"/>
      <c r="QGQ4"/>
      <c r="QGR4"/>
      <c r="QGS4"/>
      <c r="QGT4"/>
      <c r="QGU4"/>
      <c r="QGV4"/>
      <c r="QGW4"/>
      <c r="QGX4"/>
      <c r="QGY4"/>
      <c r="QGZ4"/>
      <c r="QHA4"/>
      <c r="QHB4"/>
      <c r="QHC4"/>
      <c r="QHD4"/>
      <c r="QHE4"/>
      <c r="QHF4"/>
      <c r="QHG4"/>
      <c r="QHH4"/>
      <c r="QHI4"/>
      <c r="QHJ4"/>
      <c r="QHK4"/>
      <c r="QHL4"/>
      <c r="QHM4"/>
      <c r="QHN4"/>
      <c r="QHO4"/>
      <c r="QHP4"/>
      <c r="QHQ4"/>
      <c r="QHR4"/>
      <c r="QHS4"/>
      <c r="QHT4"/>
      <c r="QHU4"/>
      <c r="QHV4"/>
      <c r="QHW4"/>
      <c r="QHX4"/>
      <c r="QHY4"/>
      <c r="QHZ4"/>
      <c r="QIA4"/>
      <c r="QIB4"/>
      <c r="QIC4"/>
      <c r="QID4"/>
      <c r="QIE4"/>
      <c r="QIF4"/>
      <c r="QIG4"/>
      <c r="QIH4"/>
      <c r="QII4"/>
      <c r="QIJ4"/>
      <c r="QIK4"/>
      <c r="QIL4"/>
      <c r="QIM4"/>
      <c r="QIN4"/>
      <c r="QIO4"/>
      <c r="QIP4"/>
      <c r="QIQ4"/>
      <c r="QIR4"/>
      <c r="QIS4"/>
      <c r="QIT4"/>
      <c r="QIU4"/>
      <c r="QIV4"/>
      <c r="QIW4"/>
      <c r="QIX4"/>
      <c r="QIY4"/>
      <c r="QIZ4"/>
      <c r="QJA4"/>
      <c r="QJB4"/>
      <c r="QJC4"/>
      <c r="QJD4"/>
      <c r="QJE4"/>
      <c r="QJF4"/>
      <c r="QJG4"/>
      <c r="QJH4"/>
      <c r="QJI4"/>
      <c r="QJJ4"/>
      <c r="QJK4"/>
      <c r="QJL4"/>
      <c r="QJM4"/>
      <c r="QJN4"/>
      <c r="QJO4"/>
      <c r="QJP4"/>
      <c r="QJQ4"/>
      <c r="QJR4"/>
      <c r="QJS4"/>
      <c r="QJT4"/>
      <c r="QJU4"/>
      <c r="QJV4"/>
      <c r="QJW4"/>
      <c r="QJX4"/>
      <c r="QJY4"/>
      <c r="QJZ4"/>
      <c r="QKA4"/>
      <c r="QKB4"/>
      <c r="QKC4"/>
      <c r="QKD4"/>
      <c r="QKE4"/>
      <c r="QKF4"/>
      <c r="QKG4"/>
      <c r="QKH4"/>
      <c r="QKI4"/>
      <c r="QKJ4"/>
      <c r="QKK4"/>
      <c r="QKL4"/>
      <c r="QKM4"/>
      <c r="QKN4"/>
      <c r="QKO4"/>
      <c r="QKP4"/>
      <c r="QKQ4"/>
      <c r="QKR4"/>
      <c r="QKS4"/>
      <c r="QKT4"/>
      <c r="QKU4"/>
      <c r="QKV4"/>
      <c r="QKW4"/>
      <c r="QKX4"/>
      <c r="QKY4"/>
      <c r="QKZ4"/>
      <c r="QLA4"/>
      <c r="QLB4"/>
      <c r="QLC4"/>
      <c r="QLD4"/>
      <c r="QLE4"/>
      <c r="QLF4"/>
      <c r="QLG4"/>
      <c r="QLH4"/>
      <c r="QLI4"/>
      <c r="QLJ4"/>
      <c r="QLK4"/>
      <c r="QLL4"/>
      <c r="QLM4"/>
      <c r="QLN4"/>
      <c r="QLO4"/>
      <c r="QLP4"/>
      <c r="QLQ4"/>
      <c r="QLR4"/>
      <c r="QLS4"/>
      <c r="QLT4"/>
      <c r="QLU4"/>
      <c r="QLV4"/>
      <c r="QLW4"/>
      <c r="QLX4"/>
      <c r="QLY4"/>
      <c r="QLZ4"/>
      <c r="QMA4"/>
      <c r="QMB4"/>
      <c r="QMC4"/>
      <c r="QMD4"/>
      <c r="QME4"/>
      <c r="QMF4"/>
      <c r="QMG4"/>
      <c r="QMH4"/>
      <c r="QMI4"/>
      <c r="QMJ4"/>
      <c r="QMK4"/>
      <c r="QML4"/>
      <c r="QMM4"/>
      <c r="QMN4"/>
      <c r="QMO4"/>
      <c r="QMP4"/>
      <c r="QMQ4"/>
      <c r="QMR4"/>
      <c r="QMS4"/>
      <c r="QMT4"/>
      <c r="QMU4"/>
      <c r="QMV4"/>
      <c r="QMW4"/>
      <c r="QMX4"/>
      <c r="QMY4"/>
      <c r="QMZ4"/>
      <c r="QNA4"/>
      <c r="QNB4"/>
      <c r="QNC4"/>
      <c r="QND4"/>
      <c r="QNE4"/>
      <c r="QNF4"/>
      <c r="QNG4"/>
      <c r="QNH4"/>
      <c r="QNI4"/>
      <c r="QNJ4"/>
      <c r="QNK4"/>
      <c r="QNL4"/>
      <c r="QNM4"/>
      <c r="QNN4"/>
      <c r="QNO4"/>
      <c r="QNP4"/>
      <c r="QNQ4"/>
      <c r="QNR4"/>
      <c r="QNS4"/>
      <c r="QNT4"/>
      <c r="QNU4"/>
      <c r="QNV4"/>
      <c r="QNW4"/>
      <c r="QNX4"/>
      <c r="QNY4"/>
      <c r="QNZ4"/>
      <c r="QOA4"/>
      <c r="QOB4"/>
      <c r="QOC4"/>
      <c r="QOD4"/>
      <c r="QOE4"/>
      <c r="QOF4"/>
      <c r="QOG4"/>
      <c r="QOH4"/>
      <c r="QOI4"/>
      <c r="QOJ4"/>
      <c r="QOK4"/>
      <c r="QOL4"/>
      <c r="QOM4"/>
      <c r="QON4"/>
      <c r="QOO4"/>
      <c r="QOP4"/>
      <c r="QOQ4"/>
      <c r="QOR4"/>
      <c r="QOS4"/>
      <c r="QOT4"/>
      <c r="QOU4"/>
      <c r="QOV4"/>
      <c r="QOW4"/>
      <c r="QOX4"/>
      <c r="QOY4"/>
      <c r="QOZ4"/>
      <c r="QPA4"/>
      <c r="QPB4"/>
      <c r="QPC4"/>
      <c r="QPD4"/>
      <c r="QPE4"/>
      <c r="QPF4"/>
      <c r="QPG4"/>
      <c r="QPH4"/>
      <c r="QPI4"/>
      <c r="QPJ4"/>
      <c r="QPK4"/>
      <c r="QPL4"/>
      <c r="QPM4"/>
      <c r="QPN4"/>
      <c r="QPO4"/>
      <c r="QPP4"/>
      <c r="QPQ4"/>
      <c r="QPR4"/>
      <c r="QPS4"/>
      <c r="QPT4"/>
      <c r="QPU4"/>
      <c r="QPV4"/>
      <c r="QPW4"/>
      <c r="QPX4"/>
      <c r="QPY4"/>
      <c r="QPZ4"/>
      <c r="QQA4"/>
      <c r="QQB4"/>
      <c r="QQC4"/>
      <c r="QQD4"/>
      <c r="QQE4"/>
      <c r="QQF4"/>
      <c r="QQG4"/>
      <c r="QQH4"/>
      <c r="QQI4"/>
      <c r="QQJ4"/>
      <c r="QQK4"/>
      <c r="QQL4"/>
      <c r="QQM4"/>
      <c r="QQN4"/>
      <c r="QQO4"/>
      <c r="QQP4"/>
      <c r="QQQ4"/>
      <c r="QQR4"/>
      <c r="QQS4"/>
      <c r="QQT4"/>
      <c r="QQU4"/>
      <c r="QQV4"/>
      <c r="QQW4"/>
      <c r="QQX4"/>
      <c r="QQY4"/>
      <c r="QQZ4"/>
      <c r="QRA4"/>
      <c r="QRB4"/>
      <c r="QRC4"/>
      <c r="QRD4"/>
      <c r="QRE4"/>
      <c r="QRF4"/>
      <c r="QRG4"/>
      <c r="QRH4"/>
      <c r="QRI4"/>
      <c r="QRJ4"/>
      <c r="QRK4"/>
      <c r="QRL4"/>
      <c r="QRM4"/>
      <c r="QRN4"/>
      <c r="QRO4"/>
      <c r="QRP4"/>
      <c r="QRQ4"/>
      <c r="QRR4"/>
      <c r="QRS4"/>
      <c r="QRT4"/>
      <c r="QRU4"/>
      <c r="QRV4"/>
      <c r="QRW4"/>
      <c r="QRX4"/>
      <c r="QRY4"/>
      <c r="QRZ4"/>
      <c r="QSA4"/>
      <c r="QSB4"/>
      <c r="QSC4"/>
      <c r="QSD4"/>
      <c r="QSE4"/>
      <c r="QSF4"/>
      <c r="QSG4"/>
      <c r="QSH4"/>
      <c r="QSI4"/>
      <c r="QSJ4"/>
      <c r="QSK4"/>
      <c r="QSL4"/>
      <c r="QSM4"/>
      <c r="QSN4"/>
      <c r="QSO4"/>
      <c r="QSP4"/>
      <c r="QSQ4"/>
      <c r="QSR4"/>
      <c r="QSS4"/>
      <c r="QST4"/>
      <c r="QSU4"/>
      <c r="QSV4"/>
      <c r="QSW4"/>
      <c r="QSX4"/>
      <c r="QSY4"/>
      <c r="QSZ4"/>
      <c r="QTA4"/>
      <c r="QTB4"/>
      <c r="QTC4"/>
      <c r="QTD4"/>
      <c r="QTE4"/>
      <c r="QTF4"/>
      <c r="QTG4"/>
      <c r="QTH4"/>
      <c r="QTI4"/>
      <c r="QTJ4"/>
      <c r="QTK4"/>
      <c r="QTL4"/>
      <c r="QTM4"/>
      <c r="QTN4"/>
      <c r="QTO4"/>
      <c r="QTP4"/>
      <c r="QTQ4"/>
      <c r="QTR4"/>
      <c r="QTS4"/>
      <c r="QTT4"/>
      <c r="QTU4"/>
      <c r="QTV4"/>
      <c r="QTW4"/>
      <c r="QTX4"/>
      <c r="QTY4"/>
      <c r="QTZ4"/>
      <c r="QUA4"/>
      <c r="QUB4"/>
      <c r="QUC4"/>
      <c r="QUD4"/>
      <c r="QUE4"/>
      <c r="QUF4"/>
      <c r="QUG4"/>
      <c r="QUH4"/>
      <c r="QUI4"/>
      <c r="QUJ4"/>
      <c r="QUK4"/>
      <c r="QUL4"/>
      <c r="QUM4"/>
      <c r="QUN4"/>
      <c r="QUO4"/>
      <c r="QUP4"/>
      <c r="QUQ4"/>
      <c r="QUR4"/>
      <c r="QUS4"/>
      <c r="QUT4"/>
      <c r="QUU4"/>
      <c r="QUV4"/>
      <c r="QUW4"/>
      <c r="QUX4"/>
      <c r="QUY4"/>
      <c r="QUZ4"/>
      <c r="QVA4"/>
      <c r="QVB4"/>
      <c r="QVC4"/>
      <c r="QVD4"/>
      <c r="QVE4"/>
      <c r="QVF4"/>
      <c r="QVG4"/>
      <c r="QVH4"/>
      <c r="QVI4"/>
      <c r="QVJ4"/>
      <c r="QVK4"/>
      <c r="QVL4"/>
      <c r="QVM4"/>
      <c r="QVN4"/>
      <c r="QVO4"/>
      <c r="QVP4"/>
      <c r="QVQ4"/>
      <c r="QVR4"/>
      <c r="QVS4"/>
      <c r="QVT4"/>
      <c r="QVU4"/>
      <c r="QVV4"/>
      <c r="QVW4"/>
      <c r="QVX4"/>
      <c r="QVY4"/>
      <c r="QVZ4"/>
      <c r="QWA4"/>
      <c r="QWB4"/>
      <c r="QWC4"/>
      <c r="QWD4"/>
      <c r="QWE4"/>
      <c r="QWF4"/>
      <c r="QWG4"/>
      <c r="QWH4"/>
      <c r="QWI4"/>
      <c r="QWJ4"/>
      <c r="QWK4"/>
      <c r="QWL4"/>
      <c r="QWM4"/>
      <c r="QWN4"/>
      <c r="QWO4"/>
      <c r="QWP4"/>
      <c r="QWQ4"/>
      <c r="QWR4"/>
      <c r="QWS4"/>
      <c r="QWT4"/>
      <c r="QWU4"/>
      <c r="QWV4"/>
      <c r="QWW4"/>
      <c r="QWX4"/>
      <c r="QWY4"/>
      <c r="QWZ4"/>
      <c r="QXA4"/>
      <c r="QXB4"/>
      <c r="QXC4"/>
      <c r="QXD4"/>
      <c r="QXE4"/>
      <c r="QXF4"/>
      <c r="QXG4"/>
      <c r="QXH4"/>
      <c r="QXI4"/>
      <c r="QXJ4"/>
      <c r="QXK4"/>
      <c r="QXL4"/>
      <c r="QXM4"/>
      <c r="QXN4"/>
      <c r="QXO4"/>
      <c r="QXP4"/>
      <c r="QXQ4"/>
      <c r="QXR4"/>
      <c r="QXS4"/>
      <c r="QXT4"/>
      <c r="QXU4"/>
      <c r="QXV4"/>
      <c r="QXW4"/>
      <c r="QXX4"/>
      <c r="QXY4"/>
      <c r="QXZ4"/>
      <c r="QYA4"/>
      <c r="QYB4"/>
      <c r="QYC4"/>
      <c r="QYD4"/>
      <c r="QYE4"/>
      <c r="QYF4"/>
      <c r="QYG4"/>
      <c r="QYH4"/>
      <c r="QYI4"/>
      <c r="QYJ4"/>
      <c r="QYK4"/>
      <c r="QYL4"/>
      <c r="QYM4"/>
      <c r="QYN4"/>
      <c r="QYO4"/>
      <c r="QYP4"/>
      <c r="QYQ4"/>
      <c r="QYR4"/>
      <c r="QYS4"/>
      <c r="QYT4"/>
      <c r="QYU4"/>
      <c r="QYV4"/>
      <c r="QYW4"/>
      <c r="QYX4"/>
      <c r="QYY4"/>
      <c r="QYZ4"/>
      <c r="QZA4"/>
      <c r="QZB4"/>
      <c r="QZC4"/>
      <c r="QZD4"/>
      <c r="QZE4"/>
      <c r="QZF4"/>
      <c r="QZG4"/>
      <c r="QZH4"/>
      <c r="QZI4"/>
      <c r="QZJ4"/>
      <c r="QZK4"/>
      <c r="QZL4"/>
      <c r="QZM4"/>
      <c r="QZN4"/>
      <c r="QZO4"/>
      <c r="QZP4"/>
      <c r="QZQ4"/>
      <c r="QZR4"/>
      <c r="QZS4"/>
      <c r="QZT4"/>
      <c r="QZU4"/>
      <c r="QZV4"/>
      <c r="QZW4"/>
      <c r="QZX4"/>
      <c r="QZY4"/>
      <c r="QZZ4"/>
      <c r="RAA4"/>
      <c r="RAB4"/>
      <c r="RAC4"/>
      <c r="RAD4"/>
      <c r="RAE4"/>
      <c r="RAF4"/>
      <c r="RAG4"/>
      <c r="RAH4"/>
      <c r="RAI4"/>
      <c r="RAJ4"/>
      <c r="RAK4"/>
      <c r="RAL4"/>
      <c r="RAM4"/>
      <c r="RAN4"/>
      <c r="RAO4"/>
      <c r="RAP4"/>
      <c r="RAQ4"/>
      <c r="RAR4"/>
      <c r="RAS4"/>
      <c r="RAT4"/>
      <c r="RAU4"/>
      <c r="RAV4"/>
      <c r="RAW4"/>
      <c r="RAX4"/>
      <c r="RAY4"/>
      <c r="RAZ4"/>
      <c r="RBA4"/>
      <c r="RBB4"/>
      <c r="RBC4"/>
      <c r="RBD4"/>
      <c r="RBE4"/>
      <c r="RBF4"/>
      <c r="RBG4"/>
      <c r="RBH4"/>
      <c r="RBI4"/>
      <c r="RBJ4"/>
      <c r="RBK4"/>
      <c r="RBL4"/>
      <c r="RBM4"/>
      <c r="RBN4"/>
      <c r="RBO4"/>
      <c r="RBP4"/>
      <c r="RBQ4"/>
      <c r="RBR4"/>
      <c r="RBS4"/>
      <c r="RBT4"/>
      <c r="RBU4"/>
      <c r="RBV4"/>
      <c r="RBW4"/>
      <c r="RBX4"/>
      <c r="RBY4"/>
      <c r="RBZ4"/>
      <c r="RCA4"/>
      <c r="RCB4"/>
      <c r="RCC4"/>
      <c r="RCD4"/>
      <c r="RCE4"/>
      <c r="RCF4"/>
      <c r="RCG4"/>
      <c r="RCH4"/>
      <c r="RCI4"/>
      <c r="RCJ4"/>
      <c r="RCK4"/>
      <c r="RCL4"/>
      <c r="RCM4"/>
      <c r="RCN4"/>
      <c r="RCO4"/>
      <c r="RCP4"/>
      <c r="RCQ4"/>
      <c r="RCR4"/>
      <c r="RCS4"/>
      <c r="RCT4"/>
      <c r="RCU4"/>
      <c r="RCV4"/>
      <c r="RCW4"/>
      <c r="RCX4"/>
      <c r="RCY4"/>
      <c r="RCZ4"/>
      <c r="RDA4"/>
      <c r="RDB4"/>
      <c r="RDC4"/>
      <c r="RDD4"/>
      <c r="RDE4"/>
      <c r="RDF4"/>
      <c r="RDG4"/>
      <c r="RDH4"/>
      <c r="RDI4"/>
      <c r="RDJ4"/>
      <c r="RDK4"/>
      <c r="RDL4"/>
      <c r="RDM4"/>
      <c r="RDN4"/>
      <c r="RDO4"/>
      <c r="RDP4"/>
      <c r="RDQ4"/>
      <c r="RDR4"/>
      <c r="RDS4"/>
      <c r="RDT4"/>
      <c r="RDU4"/>
      <c r="RDV4"/>
      <c r="RDW4"/>
      <c r="RDX4"/>
      <c r="RDY4"/>
      <c r="RDZ4"/>
      <c r="REA4"/>
      <c r="REB4"/>
      <c r="REC4"/>
      <c r="RED4"/>
      <c r="REE4"/>
      <c r="REF4"/>
      <c r="REG4"/>
      <c r="REH4"/>
      <c r="REI4"/>
      <c r="REJ4"/>
      <c r="REK4"/>
      <c r="REL4"/>
      <c r="REM4"/>
      <c r="REN4"/>
      <c r="REO4"/>
      <c r="REP4"/>
      <c r="REQ4"/>
      <c r="RER4"/>
      <c r="RES4"/>
      <c r="RET4"/>
      <c r="REU4"/>
      <c r="REV4"/>
      <c r="REW4"/>
      <c r="REX4"/>
      <c r="REY4"/>
      <c r="REZ4"/>
      <c r="RFA4"/>
      <c r="RFB4"/>
      <c r="RFC4"/>
      <c r="RFD4"/>
      <c r="RFE4"/>
      <c r="RFF4"/>
      <c r="RFG4"/>
      <c r="RFH4"/>
      <c r="RFI4"/>
      <c r="RFJ4"/>
      <c r="RFK4"/>
      <c r="RFL4"/>
      <c r="RFM4"/>
      <c r="RFN4"/>
      <c r="RFO4"/>
      <c r="RFP4"/>
      <c r="RFQ4"/>
      <c r="RFR4"/>
      <c r="RFS4"/>
      <c r="RFT4"/>
      <c r="RFU4"/>
      <c r="RFV4"/>
      <c r="RFW4"/>
      <c r="RFX4"/>
      <c r="RFY4"/>
      <c r="RFZ4"/>
      <c r="RGA4"/>
      <c r="RGB4"/>
      <c r="RGC4"/>
      <c r="RGD4"/>
      <c r="RGE4"/>
      <c r="RGF4"/>
      <c r="RGG4"/>
      <c r="RGH4"/>
      <c r="RGI4"/>
      <c r="RGJ4"/>
      <c r="RGK4"/>
      <c r="RGL4"/>
      <c r="RGM4"/>
      <c r="RGN4"/>
      <c r="RGO4"/>
      <c r="RGP4"/>
      <c r="RGQ4"/>
      <c r="RGR4"/>
      <c r="RGS4"/>
      <c r="RGT4"/>
      <c r="RGU4"/>
      <c r="RGV4"/>
      <c r="RGW4"/>
      <c r="RGX4"/>
      <c r="RGY4"/>
      <c r="RGZ4"/>
      <c r="RHA4"/>
      <c r="RHB4"/>
      <c r="RHC4"/>
      <c r="RHD4"/>
      <c r="RHE4"/>
      <c r="RHF4"/>
      <c r="RHG4"/>
      <c r="RHH4"/>
      <c r="RHI4"/>
      <c r="RHJ4"/>
      <c r="RHK4"/>
      <c r="RHL4"/>
      <c r="RHM4"/>
      <c r="RHN4"/>
      <c r="RHO4"/>
      <c r="RHP4"/>
      <c r="RHQ4"/>
      <c r="RHR4"/>
      <c r="RHS4"/>
      <c r="RHT4"/>
      <c r="RHU4"/>
      <c r="RHV4"/>
      <c r="RHW4"/>
      <c r="RHX4"/>
      <c r="RHY4"/>
      <c r="RHZ4"/>
      <c r="RIA4"/>
      <c r="RIB4"/>
      <c r="RIC4"/>
      <c r="RID4"/>
      <c r="RIE4"/>
      <c r="RIF4"/>
      <c r="RIG4"/>
      <c r="RIH4"/>
      <c r="RII4"/>
      <c r="RIJ4"/>
      <c r="RIK4"/>
      <c r="RIL4"/>
      <c r="RIM4"/>
      <c r="RIN4"/>
      <c r="RIO4"/>
      <c r="RIP4"/>
      <c r="RIQ4"/>
      <c r="RIR4"/>
      <c r="RIS4"/>
      <c r="RIT4"/>
      <c r="RIU4"/>
      <c r="RIV4"/>
      <c r="RIW4"/>
      <c r="RIX4"/>
      <c r="RIY4"/>
      <c r="RIZ4"/>
      <c r="RJA4"/>
      <c r="RJB4"/>
      <c r="RJC4"/>
      <c r="RJD4"/>
      <c r="RJE4"/>
      <c r="RJF4"/>
      <c r="RJG4"/>
      <c r="RJH4"/>
      <c r="RJI4"/>
      <c r="RJJ4"/>
      <c r="RJK4"/>
      <c r="RJL4"/>
      <c r="RJM4"/>
      <c r="RJN4"/>
      <c r="RJO4"/>
      <c r="RJP4"/>
      <c r="RJQ4"/>
      <c r="RJR4"/>
      <c r="RJS4"/>
      <c r="RJT4"/>
      <c r="RJU4"/>
      <c r="RJV4"/>
      <c r="RJW4"/>
      <c r="RJX4"/>
      <c r="RJY4"/>
      <c r="RJZ4"/>
      <c r="RKA4"/>
      <c r="RKB4"/>
      <c r="RKC4"/>
      <c r="RKD4"/>
      <c r="RKE4"/>
      <c r="RKF4"/>
      <c r="RKG4"/>
      <c r="RKH4"/>
      <c r="RKI4"/>
      <c r="RKJ4"/>
      <c r="RKK4"/>
      <c r="RKL4"/>
      <c r="RKM4"/>
      <c r="RKN4"/>
      <c r="RKO4"/>
      <c r="RKP4"/>
      <c r="RKQ4"/>
      <c r="RKR4"/>
      <c r="RKS4"/>
      <c r="RKT4"/>
      <c r="RKU4"/>
      <c r="RKV4"/>
      <c r="RKW4"/>
      <c r="RKX4"/>
      <c r="RKY4"/>
      <c r="RKZ4"/>
      <c r="RLA4"/>
      <c r="RLB4"/>
      <c r="RLC4"/>
      <c r="RLD4"/>
      <c r="RLE4"/>
      <c r="RLF4"/>
      <c r="RLG4"/>
      <c r="RLH4"/>
      <c r="RLI4"/>
      <c r="RLJ4"/>
      <c r="RLK4"/>
      <c r="RLL4"/>
      <c r="RLM4"/>
      <c r="RLN4"/>
      <c r="RLO4"/>
      <c r="RLP4"/>
      <c r="RLQ4"/>
      <c r="RLR4"/>
      <c r="RLS4"/>
      <c r="RLT4"/>
      <c r="RLU4"/>
      <c r="RLV4"/>
      <c r="RLW4"/>
      <c r="RLX4"/>
      <c r="RLY4"/>
      <c r="RLZ4"/>
      <c r="RMA4"/>
      <c r="RMB4"/>
      <c r="RMC4"/>
      <c r="RMD4"/>
      <c r="RME4"/>
      <c r="RMF4"/>
      <c r="RMG4"/>
      <c r="RMH4"/>
      <c r="RMI4"/>
      <c r="RMJ4"/>
      <c r="RMK4"/>
      <c r="RML4"/>
      <c r="RMM4"/>
      <c r="RMN4"/>
      <c r="RMO4"/>
      <c r="RMP4"/>
      <c r="RMQ4"/>
      <c r="RMR4"/>
      <c r="RMS4"/>
      <c r="RMT4"/>
      <c r="RMU4"/>
      <c r="RMV4"/>
      <c r="RMW4"/>
      <c r="RMX4"/>
      <c r="RMY4"/>
      <c r="RMZ4"/>
      <c r="RNA4"/>
      <c r="RNB4"/>
      <c r="RNC4"/>
      <c r="RND4"/>
      <c r="RNE4"/>
      <c r="RNF4"/>
      <c r="RNG4"/>
      <c r="RNH4"/>
      <c r="RNI4"/>
      <c r="RNJ4"/>
      <c r="RNK4"/>
      <c r="RNL4"/>
      <c r="RNM4"/>
      <c r="RNN4"/>
      <c r="RNO4"/>
      <c r="RNP4"/>
      <c r="RNQ4"/>
      <c r="RNR4"/>
      <c r="RNS4"/>
      <c r="RNT4"/>
      <c r="RNU4"/>
      <c r="RNV4"/>
      <c r="RNW4"/>
      <c r="RNX4"/>
      <c r="RNY4"/>
      <c r="RNZ4"/>
      <c r="ROA4"/>
      <c r="ROB4"/>
      <c r="ROC4"/>
      <c r="ROD4"/>
      <c r="ROE4"/>
      <c r="ROF4"/>
      <c r="ROG4"/>
      <c r="ROH4"/>
      <c r="ROI4"/>
      <c r="ROJ4"/>
      <c r="ROK4"/>
      <c r="ROL4"/>
      <c r="ROM4"/>
      <c r="RON4"/>
      <c r="ROO4"/>
      <c r="ROP4"/>
      <c r="ROQ4"/>
      <c r="ROR4"/>
      <c r="ROS4"/>
      <c r="ROT4"/>
      <c r="ROU4"/>
      <c r="ROV4"/>
      <c r="ROW4"/>
      <c r="ROX4"/>
      <c r="ROY4"/>
      <c r="ROZ4"/>
      <c r="RPA4"/>
      <c r="RPB4"/>
      <c r="RPC4"/>
      <c r="RPD4"/>
      <c r="RPE4"/>
      <c r="RPF4"/>
      <c r="RPG4"/>
      <c r="RPH4"/>
      <c r="RPI4"/>
      <c r="RPJ4"/>
      <c r="RPK4"/>
      <c r="RPL4"/>
      <c r="RPM4"/>
      <c r="RPN4"/>
      <c r="RPO4"/>
      <c r="RPP4"/>
      <c r="RPQ4"/>
      <c r="RPR4"/>
      <c r="RPS4"/>
      <c r="RPT4"/>
      <c r="RPU4"/>
      <c r="RPV4"/>
      <c r="RPW4"/>
      <c r="RPX4"/>
      <c r="RPY4"/>
      <c r="RPZ4"/>
      <c r="RQA4"/>
      <c r="RQB4"/>
      <c r="RQC4"/>
      <c r="RQD4"/>
      <c r="RQE4"/>
      <c r="RQF4"/>
      <c r="RQG4"/>
      <c r="RQH4"/>
      <c r="RQI4"/>
      <c r="RQJ4"/>
      <c r="RQK4"/>
      <c r="RQL4"/>
      <c r="RQM4"/>
      <c r="RQN4"/>
      <c r="RQO4"/>
      <c r="RQP4"/>
      <c r="RQQ4"/>
      <c r="RQR4"/>
      <c r="RQS4"/>
      <c r="RQT4"/>
      <c r="RQU4"/>
      <c r="RQV4"/>
      <c r="RQW4"/>
      <c r="RQX4"/>
      <c r="RQY4"/>
      <c r="RQZ4"/>
      <c r="RRA4"/>
      <c r="RRB4"/>
      <c r="RRC4"/>
      <c r="RRD4"/>
      <c r="RRE4"/>
      <c r="RRF4"/>
      <c r="RRG4"/>
      <c r="RRH4"/>
      <c r="RRI4"/>
      <c r="RRJ4"/>
      <c r="RRK4"/>
      <c r="RRL4"/>
      <c r="RRM4"/>
      <c r="RRN4"/>
      <c r="RRO4"/>
      <c r="RRP4"/>
      <c r="RRQ4"/>
      <c r="RRR4"/>
      <c r="RRS4"/>
      <c r="RRT4"/>
      <c r="RRU4"/>
      <c r="RRV4"/>
      <c r="RRW4"/>
      <c r="RRX4"/>
      <c r="RRY4"/>
      <c r="RRZ4"/>
      <c r="RSA4"/>
      <c r="RSB4"/>
      <c r="RSC4"/>
      <c r="RSD4"/>
      <c r="RSE4"/>
      <c r="RSF4"/>
      <c r="RSG4"/>
      <c r="RSH4"/>
      <c r="RSI4"/>
      <c r="RSJ4"/>
      <c r="RSK4"/>
      <c r="RSL4"/>
      <c r="RSM4"/>
      <c r="RSN4"/>
      <c r="RSO4"/>
      <c r="RSP4"/>
      <c r="RSQ4"/>
      <c r="RSR4"/>
      <c r="RSS4"/>
      <c r="RST4"/>
      <c r="RSU4"/>
      <c r="RSV4"/>
      <c r="RSW4"/>
      <c r="RSX4"/>
      <c r="RSY4"/>
      <c r="RSZ4"/>
      <c r="RTA4"/>
      <c r="RTB4"/>
      <c r="RTC4"/>
      <c r="RTD4"/>
      <c r="RTE4"/>
      <c r="RTF4"/>
      <c r="RTG4"/>
      <c r="RTH4"/>
      <c r="RTI4"/>
      <c r="RTJ4"/>
      <c r="RTK4"/>
      <c r="RTL4"/>
      <c r="RTM4"/>
      <c r="RTN4"/>
      <c r="RTO4"/>
      <c r="RTP4"/>
      <c r="RTQ4"/>
      <c r="RTR4"/>
      <c r="RTS4"/>
      <c r="RTT4"/>
      <c r="RTU4"/>
      <c r="RTV4"/>
      <c r="RTW4"/>
      <c r="RTX4"/>
      <c r="RTY4"/>
      <c r="RTZ4"/>
      <c r="RUA4"/>
      <c r="RUB4"/>
      <c r="RUC4"/>
      <c r="RUD4"/>
      <c r="RUE4"/>
      <c r="RUF4"/>
      <c r="RUG4"/>
      <c r="RUH4"/>
      <c r="RUI4"/>
      <c r="RUJ4"/>
      <c r="RUK4"/>
      <c r="RUL4"/>
      <c r="RUM4"/>
      <c r="RUN4"/>
      <c r="RUO4"/>
      <c r="RUP4"/>
      <c r="RUQ4"/>
      <c r="RUR4"/>
      <c r="RUS4"/>
      <c r="RUT4"/>
      <c r="RUU4"/>
      <c r="RUV4"/>
      <c r="RUW4"/>
      <c r="RUX4"/>
      <c r="RUY4"/>
      <c r="RUZ4"/>
      <c r="RVA4"/>
      <c r="RVB4"/>
      <c r="RVC4"/>
      <c r="RVD4"/>
      <c r="RVE4"/>
      <c r="RVF4"/>
      <c r="RVG4"/>
      <c r="RVH4"/>
      <c r="RVI4"/>
      <c r="RVJ4"/>
      <c r="RVK4"/>
      <c r="RVL4"/>
      <c r="RVM4"/>
      <c r="RVN4"/>
      <c r="RVO4"/>
      <c r="RVP4"/>
      <c r="RVQ4"/>
      <c r="RVR4"/>
      <c r="RVS4"/>
      <c r="RVT4"/>
      <c r="RVU4"/>
      <c r="RVV4"/>
      <c r="RVW4"/>
      <c r="RVX4"/>
      <c r="RVY4"/>
      <c r="RVZ4"/>
      <c r="RWA4"/>
      <c r="RWB4"/>
      <c r="RWC4"/>
      <c r="RWD4"/>
      <c r="RWE4"/>
      <c r="RWF4"/>
      <c r="RWG4"/>
      <c r="RWH4"/>
      <c r="RWI4"/>
      <c r="RWJ4"/>
      <c r="RWK4"/>
      <c r="RWL4"/>
      <c r="RWM4"/>
      <c r="RWN4"/>
      <c r="RWO4"/>
      <c r="RWP4"/>
      <c r="RWQ4"/>
      <c r="RWR4"/>
      <c r="RWS4"/>
      <c r="RWT4"/>
      <c r="RWU4"/>
      <c r="RWV4"/>
      <c r="RWW4"/>
      <c r="RWX4"/>
      <c r="RWY4"/>
      <c r="RWZ4"/>
      <c r="RXA4"/>
      <c r="RXB4"/>
      <c r="RXC4"/>
      <c r="RXD4"/>
      <c r="RXE4"/>
      <c r="RXF4"/>
      <c r="RXG4"/>
      <c r="RXH4"/>
      <c r="RXI4"/>
      <c r="RXJ4"/>
      <c r="RXK4"/>
      <c r="RXL4"/>
      <c r="RXM4"/>
      <c r="RXN4"/>
      <c r="RXO4"/>
      <c r="RXP4"/>
      <c r="RXQ4"/>
      <c r="RXR4"/>
      <c r="RXS4"/>
      <c r="RXT4"/>
      <c r="RXU4"/>
      <c r="RXV4"/>
      <c r="RXW4"/>
      <c r="RXX4"/>
      <c r="RXY4"/>
      <c r="RXZ4"/>
      <c r="RYA4"/>
      <c r="RYB4"/>
      <c r="RYC4"/>
      <c r="RYD4"/>
      <c r="RYE4"/>
      <c r="RYF4"/>
      <c r="RYG4"/>
      <c r="RYH4"/>
      <c r="RYI4"/>
      <c r="RYJ4"/>
      <c r="RYK4"/>
      <c r="RYL4"/>
      <c r="RYM4"/>
      <c r="RYN4"/>
      <c r="RYO4"/>
      <c r="RYP4"/>
      <c r="RYQ4"/>
      <c r="RYR4"/>
      <c r="RYS4"/>
      <c r="RYT4"/>
      <c r="RYU4"/>
      <c r="RYV4"/>
      <c r="RYW4"/>
      <c r="RYX4"/>
      <c r="RYY4"/>
      <c r="RYZ4"/>
      <c r="RZA4"/>
      <c r="RZB4"/>
      <c r="RZC4"/>
      <c r="RZD4"/>
      <c r="RZE4"/>
      <c r="RZF4"/>
      <c r="RZG4"/>
      <c r="RZH4"/>
      <c r="RZI4"/>
      <c r="RZJ4"/>
      <c r="RZK4"/>
      <c r="RZL4"/>
      <c r="RZM4"/>
      <c r="RZN4"/>
      <c r="RZO4"/>
      <c r="RZP4"/>
      <c r="RZQ4"/>
      <c r="RZR4"/>
      <c r="RZS4"/>
      <c r="RZT4"/>
      <c r="RZU4"/>
      <c r="RZV4"/>
      <c r="RZW4"/>
      <c r="RZX4"/>
      <c r="RZY4"/>
      <c r="RZZ4"/>
      <c r="SAA4"/>
      <c r="SAB4"/>
      <c r="SAC4"/>
      <c r="SAD4"/>
      <c r="SAE4"/>
      <c r="SAF4"/>
      <c r="SAG4"/>
      <c r="SAH4"/>
      <c r="SAI4"/>
      <c r="SAJ4"/>
      <c r="SAK4"/>
      <c r="SAL4"/>
      <c r="SAM4"/>
      <c r="SAN4"/>
      <c r="SAO4"/>
      <c r="SAP4"/>
      <c r="SAQ4"/>
      <c r="SAR4"/>
      <c r="SAS4"/>
      <c r="SAT4"/>
      <c r="SAU4"/>
      <c r="SAV4"/>
      <c r="SAW4"/>
      <c r="SAX4"/>
      <c r="SAY4"/>
      <c r="SAZ4"/>
      <c r="SBA4"/>
      <c r="SBB4"/>
      <c r="SBC4"/>
      <c r="SBD4"/>
      <c r="SBE4"/>
      <c r="SBF4"/>
      <c r="SBG4"/>
      <c r="SBH4"/>
      <c r="SBI4"/>
      <c r="SBJ4"/>
      <c r="SBK4"/>
      <c r="SBL4"/>
      <c r="SBM4"/>
      <c r="SBN4"/>
      <c r="SBO4"/>
      <c r="SBP4"/>
      <c r="SBQ4"/>
      <c r="SBR4"/>
      <c r="SBS4"/>
      <c r="SBT4"/>
      <c r="SBU4"/>
      <c r="SBV4"/>
      <c r="SBW4"/>
      <c r="SBX4"/>
      <c r="SBY4"/>
      <c r="SBZ4"/>
      <c r="SCA4"/>
      <c r="SCB4"/>
      <c r="SCC4"/>
      <c r="SCD4"/>
      <c r="SCE4"/>
      <c r="SCF4"/>
      <c r="SCG4"/>
      <c r="SCH4"/>
      <c r="SCI4"/>
      <c r="SCJ4"/>
      <c r="SCK4"/>
      <c r="SCL4"/>
      <c r="SCM4"/>
      <c r="SCN4"/>
      <c r="SCO4"/>
      <c r="SCP4"/>
      <c r="SCQ4"/>
      <c r="SCR4"/>
      <c r="SCS4"/>
      <c r="SCT4"/>
      <c r="SCU4"/>
      <c r="SCV4"/>
      <c r="SCW4"/>
      <c r="SCX4"/>
      <c r="SCY4"/>
      <c r="SCZ4"/>
      <c r="SDA4"/>
      <c r="SDB4"/>
      <c r="SDC4"/>
      <c r="SDD4"/>
      <c r="SDE4"/>
      <c r="SDF4"/>
      <c r="SDG4"/>
      <c r="SDH4"/>
      <c r="SDI4"/>
      <c r="SDJ4"/>
      <c r="SDK4"/>
      <c r="SDL4"/>
      <c r="SDM4"/>
      <c r="SDN4"/>
      <c r="SDO4"/>
      <c r="SDP4"/>
      <c r="SDQ4"/>
      <c r="SDR4"/>
      <c r="SDS4"/>
      <c r="SDT4"/>
      <c r="SDU4"/>
      <c r="SDV4"/>
      <c r="SDW4"/>
      <c r="SDX4"/>
      <c r="SDY4"/>
      <c r="SDZ4"/>
      <c r="SEA4"/>
      <c r="SEB4"/>
      <c r="SEC4"/>
      <c r="SED4"/>
      <c r="SEE4"/>
      <c r="SEF4"/>
      <c r="SEG4"/>
      <c r="SEH4"/>
      <c r="SEI4"/>
      <c r="SEJ4"/>
      <c r="SEK4"/>
      <c r="SEL4"/>
      <c r="SEM4"/>
      <c r="SEN4"/>
      <c r="SEO4"/>
      <c r="SEP4"/>
      <c r="SEQ4"/>
      <c r="SER4"/>
      <c r="SES4"/>
      <c r="SET4"/>
      <c r="SEU4"/>
      <c r="SEV4"/>
      <c r="SEW4"/>
      <c r="SEX4"/>
      <c r="SEY4"/>
      <c r="SEZ4"/>
      <c r="SFA4"/>
      <c r="SFB4"/>
      <c r="SFC4"/>
      <c r="SFD4"/>
      <c r="SFE4"/>
      <c r="SFF4"/>
      <c r="SFG4"/>
      <c r="SFH4"/>
      <c r="SFI4"/>
      <c r="SFJ4"/>
      <c r="SFK4"/>
      <c r="SFL4"/>
      <c r="SFM4"/>
      <c r="SFN4"/>
      <c r="SFO4"/>
      <c r="SFP4"/>
      <c r="SFQ4"/>
      <c r="SFR4"/>
      <c r="SFS4"/>
      <c r="SFT4"/>
      <c r="SFU4"/>
      <c r="SFV4"/>
      <c r="SFW4"/>
      <c r="SFX4"/>
      <c r="SFY4"/>
      <c r="SFZ4"/>
      <c r="SGA4"/>
      <c r="SGB4"/>
      <c r="SGC4"/>
      <c r="SGD4"/>
      <c r="SGE4"/>
      <c r="SGF4"/>
      <c r="SGG4"/>
      <c r="SGH4"/>
      <c r="SGI4"/>
      <c r="SGJ4"/>
      <c r="SGK4"/>
      <c r="SGL4"/>
      <c r="SGM4"/>
      <c r="SGN4"/>
      <c r="SGO4"/>
      <c r="SGP4"/>
      <c r="SGQ4"/>
      <c r="SGR4"/>
      <c r="SGS4"/>
      <c r="SGT4"/>
      <c r="SGU4"/>
      <c r="SGV4"/>
      <c r="SGW4"/>
      <c r="SGX4"/>
      <c r="SGY4"/>
      <c r="SGZ4"/>
      <c r="SHA4"/>
      <c r="SHB4"/>
      <c r="SHC4"/>
      <c r="SHD4"/>
      <c r="SHE4"/>
      <c r="SHF4"/>
      <c r="SHG4"/>
      <c r="SHH4"/>
      <c r="SHI4"/>
      <c r="SHJ4"/>
      <c r="SHK4"/>
      <c r="SHL4"/>
      <c r="SHM4"/>
      <c r="SHN4"/>
      <c r="SHO4"/>
      <c r="SHP4"/>
      <c r="SHQ4"/>
      <c r="SHR4"/>
      <c r="SHS4"/>
      <c r="SHT4"/>
      <c r="SHU4"/>
      <c r="SHV4"/>
      <c r="SHW4"/>
      <c r="SHX4"/>
      <c r="SHY4"/>
      <c r="SHZ4"/>
      <c r="SIA4"/>
      <c r="SIB4"/>
      <c r="SIC4"/>
      <c r="SID4"/>
      <c r="SIE4"/>
      <c r="SIF4"/>
      <c r="SIG4"/>
      <c r="SIH4"/>
      <c r="SII4"/>
      <c r="SIJ4"/>
      <c r="SIK4"/>
      <c r="SIL4"/>
      <c r="SIM4"/>
      <c r="SIN4"/>
      <c r="SIO4"/>
      <c r="SIP4"/>
      <c r="SIQ4"/>
      <c r="SIR4"/>
      <c r="SIS4"/>
      <c r="SIT4"/>
      <c r="SIU4"/>
      <c r="SIV4"/>
      <c r="SIW4"/>
      <c r="SIX4"/>
      <c r="SIY4"/>
      <c r="SIZ4"/>
      <c r="SJA4"/>
      <c r="SJB4"/>
      <c r="SJC4"/>
      <c r="SJD4"/>
      <c r="SJE4"/>
      <c r="SJF4"/>
      <c r="SJG4"/>
      <c r="SJH4"/>
      <c r="SJI4"/>
      <c r="SJJ4"/>
      <c r="SJK4"/>
      <c r="SJL4"/>
      <c r="SJM4"/>
      <c r="SJN4"/>
      <c r="SJO4"/>
      <c r="SJP4"/>
      <c r="SJQ4"/>
      <c r="SJR4"/>
      <c r="SJS4"/>
      <c r="SJT4"/>
      <c r="SJU4"/>
      <c r="SJV4"/>
      <c r="SJW4"/>
      <c r="SJX4"/>
      <c r="SJY4"/>
      <c r="SJZ4"/>
      <c r="SKA4"/>
      <c r="SKB4"/>
      <c r="SKC4"/>
      <c r="SKD4"/>
      <c r="SKE4"/>
      <c r="SKF4"/>
      <c r="SKG4"/>
      <c r="SKH4"/>
      <c r="SKI4"/>
      <c r="SKJ4"/>
      <c r="SKK4"/>
      <c r="SKL4"/>
      <c r="SKM4"/>
      <c r="SKN4"/>
      <c r="SKO4"/>
      <c r="SKP4"/>
      <c r="SKQ4"/>
      <c r="SKR4"/>
      <c r="SKS4"/>
      <c r="SKT4"/>
      <c r="SKU4"/>
      <c r="SKV4"/>
      <c r="SKW4"/>
      <c r="SKX4"/>
      <c r="SKY4"/>
      <c r="SKZ4"/>
      <c r="SLA4"/>
      <c r="SLB4"/>
      <c r="SLC4"/>
      <c r="SLD4"/>
      <c r="SLE4"/>
      <c r="SLF4"/>
      <c r="SLG4"/>
      <c r="SLH4"/>
      <c r="SLI4"/>
      <c r="SLJ4"/>
      <c r="SLK4"/>
      <c r="SLL4"/>
      <c r="SLM4"/>
      <c r="SLN4"/>
      <c r="SLO4"/>
      <c r="SLP4"/>
      <c r="SLQ4"/>
      <c r="SLR4"/>
      <c r="SLS4"/>
      <c r="SLT4"/>
      <c r="SLU4"/>
      <c r="SLV4"/>
      <c r="SLW4"/>
      <c r="SLX4"/>
      <c r="SLY4"/>
      <c r="SLZ4"/>
      <c r="SMA4"/>
      <c r="SMB4"/>
      <c r="SMC4"/>
      <c r="SMD4"/>
      <c r="SME4"/>
      <c r="SMF4"/>
      <c r="SMG4"/>
      <c r="SMH4"/>
      <c r="SMI4"/>
      <c r="SMJ4"/>
      <c r="SMK4"/>
      <c r="SML4"/>
      <c r="SMM4"/>
      <c r="SMN4"/>
      <c r="SMO4"/>
      <c r="SMP4"/>
      <c r="SMQ4"/>
      <c r="SMR4"/>
      <c r="SMS4"/>
      <c r="SMT4"/>
      <c r="SMU4"/>
      <c r="SMV4"/>
      <c r="SMW4"/>
      <c r="SMX4"/>
      <c r="SMY4"/>
      <c r="SMZ4"/>
      <c r="SNA4"/>
      <c r="SNB4"/>
      <c r="SNC4"/>
      <c r="SND4"/>
      <c r="SNE4"/>
      <c r="SNF4"/>
      <c r="SNG4"/>
      <c r="SNH4"/>
      <c r="SNI4"/>
      <c r="SNJ4"/>
      <c r="SNK4"/>
      <c r="SNL4"/>
      <c r="SNM4"/>
      <c r="SNN4"/>
      <c r="SNO4"/>
      <c r="SNP4"/>
      <c r="SNQ4"/>
      <c r="SNR4"/>
      <c r="SNS4"/>
      <c r="SNT4"/>
      <c r="SNU4"/>
      <c r="SNV4"/>
      <c r="SNW4"/>
      <c r="SNX4"/>
      <c r="SNY4"/>
      <c r="SNZ4"/>
      <c r="SOA4"/>
      <c r="SOB4"/>
      <c r="SOC4"/>
      <c r="SOD4"/>
      <c r="SOE4"/>
      <c r="SOF4"/>
      <c r="SOG4"/>
      <c r="SOH4"/>
      <c r="SOI4"/>
      <c r="SOJ4"/>
      <c r="SOK4"/>
      <c r="SOL4"/>
      <c r="SOM4"/>
      <c r="SON4"/>
      <c r="SOO4"/>
      <c r="SOP4"/>
      <c r="SOQ4"/>
      <c r="SOR4"/>
      <c r="SOS4"/>
      <c r="SOT4"/>
      <c r="SOU4"/>
      <c r="SOV4"/>
      <c r="SOW4"/>
      <c r="SOX4"/>
      <c r="SOY4"/>
      <c r="SOZ4"/>
      <c r="SPA4"/>
      <c r="SPB4"/>
      <c r="SPC4"/>
      <c r="SPD4"/>
      <c r="SPE4"/>
      <c r="SPF4"/>
      <c r="SPG4"/>
      <c r="SPH4"/>
      <c r="SPI4"/>
      <c r="SPJ4"/>
      <c r="SPK4"/>
      <c r="SPL4"/>
      <c r="SPM4"/>
      <c r="SPN4"/>
      <c r="SPO4"/>
      <c r="SPP4"/>
      <c r="SPQ4"/>
      <c r="SPR4"/>
      <c r="SPS4"/>
      <c r="SPT4"/>
      <c r="SPU4"/>
      <c r="SPV4"/>
      <c r="SPW4"/>
      <c r="SPX4"/>
      <c r="SPY4"/>
      <c r="SPZ4"/>
      <c r="SQA4"/>
      <c r="SQB4"/>
      <c r="SQC4"/>
      <c r="SQD4"/>
      <c r="SQE4"/>
      <c r="SQF4"/>
      <c r="SQG4"/>
      <c r="SQH4"/>
      <c r="SQI4"/>
      <c r="SQJ4"/>
      <c r="SQK4"/>
      <c r="SQL4"/>
      <c r="SQM4"/>
      <c r="SQN4"/>
      <c r="SQO4"/>
      <c r="SQP4"/>
      <c r="SQQ4"/>
      <c r="SQR4"/>
      <c r="SQS4"/>
      <c r="SQT4"/>
      <c r="SQU4"/>
      <c r="SQV4"/>
      <c r="SQW4"/>
      <c r="SQX4"/>
      <c r="SQY4"/>
      <c r="SQZ4"/>
      <c r="SRA4"/>
      <c r="SRB4"/>
      <c r="SRC4"/>
      <c r="SRD4"/>
      <c r="SRE4"/>
      <c r="SRF4"/>
      <c r="SRG4"/>
      <c r="SRH4"/>
      <c r="SRI4"/>
      <c r="SRJ4"/>
      <c r="SRK4"/>
      <c r="SRL4"/>
      <c r="SRM4"/>
      <c r="SRN4"/>
      <c r="SRO4"/>
      <c r="SRP4"/>
      <c r="SRQ4"/>
      <c r="SRR4"/>
      <c r="SRS4"/>
      <c r="SRT4"/>
      <c r="SRU4"/>
      <c r="SRV4"/>
      <c r="SRW4"/>
      <c r="SRX4"/>
      <c r="SRY4"/>
      <c r="SRZ4"/>
      <c r="SSA4"/>
      <c r="SSB4"/>
      <c r="SSC4"/>
      <c r="SSD4"/>
      <c r="SSE4"/>
      <c r="SSF4"/>
      <c r="SSG4"/>
      <c r="SSH4"/>
      <c r="SSI4"/>
      <c r="SSJ4"/>
      <c r="SSK4"/>
      <c r="SSL4"/>
      <c r="SSM4"/>
      <c r="SSN4"/>
      <c r="SSO4"/>
      <c r="SSP4"/>
      <c r="SSQ4"/>
      <c r="SSR4"/>
      <c r="SSS4"/>
      <c r="SST4"/>
      <c r="SSU4"/>
      <c r="SSV4"/>
      <c r="SSW4"/>
      <c r="SSX4"/>
      <c r="SSY4"/>
      <c r="SSZ4"/>
      <c r="STA4"/>
      <c r="STB4"/>
      <c r="STC4"/>
      <c r="STD4"/>
      <c r="STE4"/>
      <c r="STF4"/>
      <c r="STG4"/>
      <c r="STH4"/>
      <c r="STI4"/>
      <c r="STJ4"/>
      <c r="STK4"/>
      <c r="STL4"/>
      <c r="STM4"/>
      <c r="STN4"/>
      <c r="STO4"/>
      <c r="STP4"/>
      <c r="STQ4"/>
      <c r="STR4"/>
      <c r="STS4"/>
      <c r="STT4"/>
      <c r="STU4"/>
      <c r="STV4"/>
      <c r="STW4"/>
      <c r="STX4"/>
      <c r="STY4"/>
      <c r="STZ4"/>
      <c r="SUA4"/>
      <c r="SUB4"/>
      <c r="SUC4"/>
      <c r="SUD4"/>
      <c r="SUE4"/>
      <c r="SUF4"/>
      <c r="SUG4"/>
      <c r="SUH4"/>
      <c r="SUI4"/>
      <c r="SUJ4"/>
      <c r="SUK4"/>
      <c r="SUL4"/>
      <c r="SUM4"/>
      <c r="SUN4"/>
      <c r="SUO4"/>
      <c r="SUP4"/>
      <c r="SUQ4"/>
      <c r="SUR4"/>
      <c r="SUS4"/>
      <c r="SUT4"/>
      <c r="SUU4"/>
      <c r="SUV4"/>
      <c r="SUW4"/>
      <c r="SUX4"/>
      <c r="SUY4"/>
      <c r="SUZ4"/>
      <c r="SVA4"/>
      <c r="SVB4"/>
      <c r="SVC4"/>
      <c r="SVD4"/>
      <c r="SVE4"/>
      <c r="SVF4"/>
      <c r="SVG4"/>
      <c r="SVH4"/>
      <c r="SVI4"/>
      <c r="SVJ4"/>
      <c r="SVK4"/>
      <c r="SVL4"/>
      <c r="SVM4"/>
      <c r="SVN4"/>
      <c r="SVO4"/>
      <c r="SVP4"/>
      <c r="SVQ4"/>
      <c r="SVR4"/>
      <c r="SVS4"/>
      <c r="SVT4"/>
      <c r="SVU4"/>
      <c r="SVV4"/>
      <c r="SVW4"/>
      <c r="SVX4"/>
      <c r="SVY4"/>
      <c r="SVZ4"/>
      <c r="SWA4"/>
      <c r="SWB4"/>
      <c r="SWC4"/>
      <c r="SWD4"/>
      <c r="SWE4"/>
      <c r="SWF4"/>
      <c r="SWG4"/>
      <c r="SWH4"/>
      <c r="SWI4"/>
      <c r="SWJ4"/>
      <c r="SWK4"/>
      <c r="SWL4"/>
      <c r="SWM4"/>
      <c r="SWN4"/>
      <c r="SWO4"/>
      <c r="SWP4"/>
      <c r="SWQ4"/>
      <c r="SWR4"/>
      <c r="SWS4"/>
      <c r="SWT4"/>
      <c r="SWU4"/>
      <c r="SWV4"/>
      <c r="SWW4"/>
      <c r="SWX4"/>
      <c r="SWY4"/>
      <c r="SWZ4"/>
      <c r="SXA4"/>
      <c r="SXB4"/>
      <c r="SXC4"/>
      <c r="SXD4"/>
      <c r="SXE4"/>
      <c r="SXF4"/>
      <c r="SXG4"/>
      <c r="SXH4"/>
      <c r="SXI4"/>
      <c r="SXJ4"/>
      <c r="SXK4"/>
      <c r="SXL4"/>
      <c r="SXM4"/>
      <c r="SXN4"/>
      <c r="SXO4"/>
      <c r="SXP4"/>
      <c r="SXQ4"/>
      <c r="SXR4"/>
      <c r="SXS4"/>
      <c r="SXT4"/>
      <c r="SXU4"/>
      <c r="SXV4"/>
      <c r="SXW4"/>
      <c r="SXX4"/>
      <c r="SXY4"/>
      <c r="SXZ4"/>
      <c r="SYA4"/>
      <c r="SYB4"/>
      <c r="SYC4"/>
      <c r="SYD4"/>
      <c r="SYE4"/>
      <c r="SYF4"/>
      <c r="SYG4"/>
      <c r="SYH4"/>
      <c r="SYI4"/>
      <c r="SYJ4"/>
      <c r="SYK4"/>
      <c r="SYL4"/>
      <c r="SYM4"/>
      <c r="SYN4"/>
      <c r="SYO4"/>
      <c r="SYP4"/>
      <c r="SYQ4"/>
      <c r="SYR4"/>
      <c r="SYS4"/>
      <c r="SYT4"/>
      <c r="SYU4"/>
      <c r="SYV4"/>
      <c r="SYW4"/>
      <c r="SYX4"/>
      <c r="SYY4"/>
      <c r="SYZ4"/>
      <c r="SZA4"/>
      <c r="SZB4"/>
      <c r="SZC4"/>
      <c r="SZD4"/>
      <c r="SZE4"/>
      <c r="SZF4"/>
      <c r="SZG4"/>
      <c r="SZH4"/>
      <c r="SZI4"/>
      <c r="SZJ4"/>
      <c r="SZK4"/>
      <c r="SZL4"/>
      <c r="SZM4"/>
      <c r="SZN4"/>
      <c r="SZO4"/>
      <c r="SZP4"/>
      <c r="SZQ4"/>
      <c r="SZR4"/>
      <c r="SZS4"/>
      <c r="SZT4"/>
      <c r="SZU4"/>
      <c r="SZV4"/>
      <c r="SZW4"/>
      <c r="SZX4"/>
      <c r="SZY4"/>
      <c r="SZZ4"/>
      <c r="TAA4"/>
      <c r="TAB4"/>
      <c r="TAC4"/>
      <c r="TAD4"/>
      <c r="TAE4"/>
      <c r="TAF4"/>
      <c r="TAG4"/>
      <c r="TAH4"/>
      <c r="TAI4"/>
      <c r="TAJ4"/>
      <c r="TAK4"/>
      <c r="TAL4"/>
      <c r="TAM4"/>
      <c r="TAN4"/>
      <c r="TAO4"/>
      <c r="TAP4"/>
      <c r="TAQ4"/>
      <c r="TAR4"/>
      <c r="TAS4"/>
      <c r="TAT4"/>
      <c r="TAU4"/>
      <c r="TAV4"/>
      <c r="TAW4"/>
      <c r="TAX4"/>
      <c r="TAY4"/>
      <c r="TAZ4"/>
      <c r="TBA4"/>
      <c r="TBB4"/>
      <c r="TBC4"/>
      <c r="TBD4"/>
      <c r="TBE4"/>
      <c r="TBF4"/>
      <c r="TBG4"/>
      <c r="TBH4"/>
      <c r="TBI4"/>
      <c r="TBJ4"/>
      <c r="TBK4"/>
      <c r="TBL4"/>
      <c r="TBM4"/>
      <c r="TBN4"/>
      <c r="TBO4"/>
      <c r="TBP4"/>
      <c r="TBQ4"/>
      <c r="TBR4"/>
      <c r="TBS4"/>
      <c r="TBT4"/>
      <c r="TBU4"/>
      <c r="TBV4"/>
      <c r="TBW4"/>
      <c r="TBX4"/>
      <c r="TBY4"/>
      <c r="TBZ4"/>
      <c r="TCA4"/>
      <c r="TCB4"/>
      <c r="TCC4"/>
      <c r="TCD4"/>
      <c r="TCE4"/>
      <c r="TCF4"/>
      <c r="TCG4"/>
      <c r="TCH4"/>
      <c r="TCI4"/>
      <c r="TCJ4"/>
      <c r="TCK4"/>
      <c r="TCL4"/>
      <c r="TCM4"/>
      <c r="TCN4"/>
      <c r="TCO4"/>
      <c r="TCP4"/>
      <c r="TCQ4"/>
      <c r="TCR4"/>
      <c r="TCS4"/>
      <c r="TCT4"/>
      <c r="TCU4"/>
      <c r="TCV4"/>
      <c r="TCW4"/>
      <c r="TCX4"/>
      <c r="TCY4"/>
      <c r="TCZ4"/>
      <c r="TDA4"/>
      <c r="TDB4"/>
      <c r="TDC4"/>
      <c r="TDD4"/>
      <c r="TDE4"/>
      <c r="TDF4"/>
      <c r="TDG4"/>
      <c r="TDH4"/>
      <c r="TDI4"/>
      <c r="TDJ4"/>
      <c r="TDK4"/>
      <c r="TDL4"/>
      <c r="TDM4"/>
      <c r="TDN4"/>
      <c r="TDO4"/>
      <c r="TDP4"/>
      <c r="TDQ4"/>
      <c r="TDR4"/>
      <c r="TDS4"/>
      <c r="TDT4"/>
      <c r="TDU4"/>
      <c r="TDV4"/>
      <c r="TDW4"/>
      <c r="TDX4"/>
      <c r="TDY4"/>
      <c r="TDZ4"/>
      <c r="TEA4"/>
      <c r="TEB4"/>
      <c r="TEC4"/>
      <c r="TED4"/>
      <c r="TEE4"/>
      <c r="TEF4"/>
      <c r="TEG4"/>
      <c r="TEH4"/>
      <c r="TEI4"/>
      <c r="TEJ4"/>
      <c r="TEK4"/>
      <c r="TEL4"/>
      <c r="TEM4"/>
      <c r="TEN4"/>
      <c r="TEO4"/>
      <c r="TEP4"/>
      <c r="TEQ4"/>
      <c r="TER4"/>
      <c r="TES4"/>
      <c r="TET4"/>
      <c r="TEU4"/>
      <c r="TEV4"/>
      <c r="TEW4"/>
      <c r="TEX4"/>
      <c r="TEY4"/>
      <c r="TEZ4"/>
      <c r="TFA4"/>
      <c r="TFB4"/>
      <c r="TFC4"/>
      <c r="TFD4"/>
      <c r="TFE4"/>
      <c r="TFF4"/>
      <c r="TFG4"/>
      <c r="TFH4"/>
      <c r="TFI4"/>
      <c r="TFJ4"/>
      <c r="TFK4"/>
      <c r="TFL4"/>
      <c r="TFM4"/>
      <c r="TFN4"/>
      <c r="TFO4"/>
      <c r="TFP4"/>
      <c r="TFQ4"/>
      <c r="TFR4"/>
      <c r="TFS4"/>
      <c r="TFT4"/>
      <c r="TFU4"/>
      <c r="TFV4"/>
      <c r="TFW4"/>
      <c r="TFX4"/>
      <c r="TFY4"/>
      <c r="TFZ4"/>
      <c r="TGA4"/>
      <c r="TGB4"/>
      <c r="TGC4"/>
      <c r="TGD4"/>
      <c r="TGE4"/>
      <c r="TGF4"/>
      <c r="TGG4"/>
      <c r="TGH4"/>
      <c r="TGI4"/>
      <c r="TGJ4"/>
      <c r="TGK4"/>
      <c r="TGL4"/>
      <c r="TGM4"/>
      <c r="TGN4"/>
      <c r="TGO4"/>
      <c r="TGP4"/>
      <c r="TGQ4"/>
      <c r="TGR4"/>
      <c r="TGS4"/>
      <c r="TGT4"/>
      <c r="TGU4"/>
      <c r="TGV4"/>
      <c r="TGW4"/>
      <c r="TGX4"/>
      <c r="TGY4"/>
      <c r="TGZ4"/>
      <c r="THA4"/>
      <c r="THB4"/>
      <c r="THC4"/>
      <c r="THD4"/>
      <c r="THE4"/>
      <c r="THF4"/>
      <c r="THG4"/>
      <c r="THH4"/>
      <c r="THI4"/>
      <c r="THJ4"/>
      <c r="THK4"/>
      <c r="THL4"/>
      <c r="THM4"/>
      <c r="THN4"/>
      <c r="THO4"/>
      <c r="THP4"/>
      <c r="THQ4"/>
      <c r="THR4"/>
      <c r="THS4"/>
      <c r="THT4"/>
      <c r="THU4"/>
      <c r="THV4"/>
      <c r="THW4"/>
      <c r="THX4"/>
      <c r="THY4"/>
      <c r="THZ4"/>
      <c r="TIA4"/>
      <c r="TIB4"/>
      <c r="TIC4"/>
      <c r="TID4"/>
      <c r="TIE4"/>
      <c r="TIF4"/>
      <c r="TIG4"/>
      <c r="TIH4"/>
      <c r="TII4"/>
      <c r="TIJ4"/>
      <c r="TIK4"/>
      <c r="TIL4"/>
      <c r="TIM4"/>
      <c r="TIN4"/>
      <c r="TIO4"/>
      <c r="TIP4"/>
      <c r="TIQ4"/>
      <c r="TIR4"/>
      <c r="TIS4"/>
      <c r="TIT4"/>
      <c r="TIU4"/>
      <c r="TIV4"/>
      <c r="TIW4"/>
      <c r="TIX4"/>
      <c r="TIY4"/>
      <c r="TIZ4"/>
      <c r="TJA4"/>
      <c r="TJB4"/>
      <c r="TJC4"/>
      <c r="TJD4"/>
      <c r="TJE4"/>
      <c r="TJF4"/>
      <c r="TJG4"/>
      <c r="TJH4"/>
      <c r="TJI4"/>
      <c r="TJJ4"/>
      <c r="TJK4"/>
      <c r="TJL4"/>
      <c r="TJM4"/>
      <c r="TJN4"/>
      <c r="TJO4"/>
      <c r="TJP4"/>
      <c r="TJQ4"/>
      <c r="TJR4"/>
      <c r="TJS4"/>
      <c r="TJT4"/>
      <c r="TJU4"/>
      <c r="TJV4"/>
      <c r="TJW4"/>
      <c r="TJX4"/>
      <c r="TJY4"/>
      <c r="TJZ4"/>
      <c r="TKA4"/>
      <c r="TKB4"/>
      <c r="TKC4"/>
      <c r="TKD4"/>
      <c r="TKE4"/>
      <c r="TKF4"/>
      <c r="TKG4"/>
      <c r="TKH4"/>
      <c r="TKI4"/>
      <c r="TKJ4"/>
      <c r="TKK4"/>
      <c r="TKL4"/>
      <c r="TKM4"/>
      <c r="TKN4"/>
      <c r="TKO4"/>
      <c r="TKP4"/>
      <c r="TKQ4"/>
      <c r="TKR4"/>
      <c r="TKS4"/>
      <c r="TKT4"/>
      <c r="TKU4"/>
      <c r="TKV4"/>
      <c r="TKW4"/>
      <c r="TKX4"/>
      <c r="TKY4"/>
      <c r="TKZ4"/>
      <c r="TLA4"/>
      <c r="TLB4"/>
      <c r="TLC4"/>
      <c r="TLD4"/>
      <c r="TLE4"/>
      <c r="TLF4"/>
      <c r="TLG4"/>
      <c r="TLH4"/>
      <c r="TLI4"/>
      <c r="TLJ4"/>
      <c r="TLK4"/>
      <c r="TLL4"/>
      <c r="TLM4"/>
      <c r="TLN4"/>
      <c r="TLO4"/>
      <c r="TLP4"/>
      <c r="TLQ4"/>
      <c r="TLR4"/>
      <c r="TLS4"/>
      <c r="TLT4"/>
      <c r="TLU4"/>
      <c r="TLV4"/>
      <c r="TLW4"/>
      <c r="TLX4"/>
      <c r="TLY4"/>
      <c r="TLZ4"/>
      <c r="TMA4"/>
      <c r="TMB4"/>
      <c r="TMC4"/>
      <c r="TMD4"/>
      <c r="TME4"/>
      <c r="TMF4"/>
      <c r="TMG4"/>
      <c r="TMH4"/>
      <c r="TMI4"/>
      <c r="TMJ4"/>
      <c r="TMK4"/>
      <c r="TML4"/>
      <c r="TMM4"/>
      <c r="TMN4"/>
      <c r="TMO4"/>
      <c r="TMP4"/>
      <c r="TMQ4"/>
      <c r="TMR4"/>
      <c r="TMS4"/>
      <c r="TMT4"/>
      <c r="TMU4"/>
      <c r="TMV4"/>
      <c r="TMW4"/>
      <c r="TMX4"/>
      <c r="TMY4"/>
      <c r="TMZ4"/>
      <c r="TNA4"/>
      <c r="TNB4"/>
      <c r="TNC4"/>
      <c r="TND4"/>
      <c r="TNE4"/>
      <c r="TNF4"/>
      <c r="TNG4"/>
      <c r="TNH4"/>
      <c r="TNI4"/>
      <c r="TNJ4"/>
      <c r="TNK4"/>
      <c r="TNL4"/>
      <c r="TNM4"/>
      <c r="TNN4"/>
      <c r="TNO4"/>
      <c r="TNP4"/>
      <c r="TNQ4"/>
      <c r="TNR4"/>
      <c r="TNS4"/>
      <c r="TNT4"/>
      <c r="TNU4"/>
      <c r="TNV4"/>
      <c r="TNW4"/>
      <c r="TNX4"/>
      <c r="TNY4"/>
      <c r="TNZ4"/>
      <c r="TOA4"/>
      <c r="TOB4"/>
      <c r="TOC4"/>
      <c r="TOD4"/>
      <c r="TOE4"/>
      <c r="TOF4"/>
      <c r="TOG4"/>
      <c r="TOH4"/>
      <c r="TOI4"/>
      <c r="TOJ4"/>
      <c r="TOK4"/>
      <c r="TOL4"/>
      <c r="TOM4"/>
      <c r="TON4"/>
      <c r="TOO4"/>
      <c r="TOP4"/>
      <c r="TOQ4"/>
      <c r="TOR4"/>
      <c r="TOS4"/>
      <c r="TOT4"/>
      <c r="TOU4"/>
      <c r="TOV4"/>
      <c r="TOW4"/>
      <c r="TOX4"/>
      <c r="TOY4"/>
      <c r="TOZ4"/>
      <c r="TPA4"/>
      <c r="TPB4"/>
      <c r="TPC4"/>
      <c r="TPD4"/>
      <c r="TPE4"/>
      <c r="TPF4"/>
      <c r="TPG4"/>
      <c r="TPH4"/>
      <c r="TPI4"/>
      <c r="TPJ4"/>
      <c r="TPK4"/>
      <c r="TPL4"/>
      <c r="TPM4"/>
      <c r="TPN4"/>
      <c r="TPO4"/>
      <c r="TPP4"/>
      <c r="TPQ4"/>
      <c r="TPR4"/>
      <c r="TPS4"/>
      <c r="TPT4"/>
      <c r="TPU4"/>
      <c r="TPV4"/>
      <c r="TPW4"/>
      <c r="TPX4"/>
      <c r="TPY4"/>
      <c r="TPZ4"/>
      <c r="TQA4"/>
      <c r="TQB4"/>
      <c r="TQC4"/>
      <c r="TQD4"/>
      <c r="TQE4"/>
      <c r="TQF4"/>
      <c r="TQG4"/>
      <c r="TQH4"/>
      <c r="TQI4"/>
      <c r="TQJ4"/>
      <c r="TQK4"/>
      <c r="TQL4"/>
      <c r="TQM4"/>
      <c r="TQN4"/>
      <c r="TQO4"/>
      <c r="TQP4"/>
      <c r="TQQ4"/>
      <c r="TQR4"/>
      <c r="TQS4"/>
      <c r="TQT4"/>
      <c r="TQU4"/>
      <c r="TQV4"/>
      <c r="TQW4"/>
      <c r="TQX4"/>
      <c r="TQY4"/>
      <c r="TQZ4"/>
      <c r="TRA4"/>
      <c r="TRB4"/>
      <c r="TRC4"/>
      <c r="TRD4"/>
      <c r="TRE4"/>
      <c r="TRF4"/>
      <c r="TRG4"/>
      <c r="TRH4"/>
      <c r="TRI4"/>
      <c r="TRJ4"/>
      <c r="TRK4"/>
      <c r="TRL4"/>
      <c r="TRM4"/>
      <c r="TRN4"/>
      <c r="TRO4"/>
      <c r="TRP4"/>
      <c r="TRQ4"/>
      <c r="TRR4"/>
      <c r="TRS4"/>
      <c r="TRT4"/>
      <c r="TRU4"/>
      <c r="TRV4"/>
      <c r="TRW4"/>
      <c r="TRX4"/>
      <c r="TRY4"/>
      <c r="TRZ4"/>
      <c r="TSA4"/>
      <c r="TSB4"/>
      <c r="TSC4"/>
      <c r="TSD4"/>
      <c r="TSE4"/>
      <c r="TSF4"/>
      <c r="TSG4"/>
      <c r="TSH4"/>
      <c r="TSI4"/>
      <c r="TSJ4"/>
      <c r="TSK4"/>
      <c r="TSL4"/>
      <c r="TSM4"/>
      <c r="TSN4"/>
      <c r="TSO4"/>
      <c r="TSP4"/>
      <c r="TSQ4"/>
      <c r="TSR4"/>
      <c r="TSS4"/>
      <c r="TST4"/>
      <c r="TSU4"/>
      <c r="TSV4"/>
      <c r="TSW4"/>
      <c r="TSX4"/>
      <c r="TSY4"/>
      <c r="TSZ4"/>
      <c r="TTA4"/>
      <c r="TTB4"/>
      <c r="TTC4"/>
      <c r="TTD4"/>
      <c r="TTE4"/>
      <c r="TTF4"/>
      <c r="TTG4"/>
      <c r="TTH4"/>
      <c r="TTI4"/>
      <c r="TTJ4"/>
      <c r="TTK4"/>
      <c r="TTL4"/>
      <c r="TTM4"/>
      <c r="TTN4"/>
      <c r="TTO4"/>
      <c r="TTP4"/>
      <c r="TTQ4"/>
      <c r="TTR4"/>
      <c r="TTS4"/>
      <c r="TTT4"/>
      <c r="TTU4"/>
      <c r="TTV4"/>
      <c r="TTW4"/>
      <c r="TTX4"/>
      <c r="TTY4"/>
      <c r="TTZ4"/>
      <c r="TUA4"/>
      <c r="TUB4"/>
      <c r="TUC4"/>
      <c r="TUD4"/>
      <c r="TUE4"/>
      <c r="TUF4"/>
      <c r="TUG4"/>
      <c r="TUH4"/>
      <c r="TUI4"/>
      <c r="TUJ4"/>
      <c r="TUK4"/>
      <c r="TUL4"/>
      <c r="TUM4"/>
      <c r="TUN4"/>
      <c r="TUO4"/>
      <c r="TUP4"/>
      <c r="TUQ4"/>
      <c r="TUR4"/>
      <c r="TUS4"/>
      <c r="TUT4"/>
      <c r="TUU4"/>
      <c r="TUV4"/>
      <c r="TUW4"/>
      <c r="TUX4"/>
      <c r="TUY4"/>
      <c r="TUZ4"/>
      <c r="TVA4"/>
      <c r="TVB4"/>
      <c r="TVC4"/>
      <c r="TVD4"/>
      <c r="TVE4"/>
      <c r="TVF4"/>
      <c r="TVG4"/>
      <c r="TVH4"/>
      <c r="TVI4"/>
      <c r="TVJ4"/>
      <c r="TVK4"/>
      <c r="TVL4"/>
      <c r="TVM4"/>
      <c r="TVN4"/>
      <c r="TVO4"/>
      <c r="TVP4"/>
      <c r="TVQ4"/>
      <c r="TVR4"/>
      <c r="TVS4"/>
      <c r="TVT4"/>
      <c r="TVU4"/>
      <c r="TVV4"/>
      <c r="TVW4"/>
      <c r="TVX4"/>
      <c r="TVY4"/>
      <c r="TVZ4"/>
      <c r="TWA4"/>
      <c r="TWB4"/>
      <c r="TWC4"/>
      <c r="TWD4"/>
      <c r="TWE4"/>
      <c r="TWF4"/>
      <c r="TWG4"/>
      <c r="TWH4"/>
      <c r="TWI4"/>
      <c r="TWJ4"/>
      <c r="TWK4"/>
      <c r="TWL4"/>
      <c r="TWM4"/>
      <c r="TWN4"/>
      <c r="TWO4"/>
      <c r="TWP4"/>
      <c r="TWQ4"/>
      <c r="TWR4"/>
      <c r="TWS4"/>
      <c r="TWT4"/>
      <c r="TWU4"/>
      <c r="TWV4"/>
      <c r="TWW4"/>
      <c r="TWX4"/>
      <c r="TWY4"/>
      <c r="TWZ4"/>
      <c r="TXA4"/>
      <c r="TXB4"/>
      <c r="TXC4"/>
      <c r="TXD4"/>
      <c r="TXE4"/>
      <c r="TXF4"/>
      <c r="TXG4"/>
      <c r="TXH4"/>
      <c r="TXI4"/>
      <c r="TXJ4"/>
      <c r="TXK4"/>
      <c r="TXL4"/>
      <c r="TXM4"/>
      <c r="TXN4"/>
      <c r="TXO4"/>
      <c r="TXP4"/>
      <c r="TXQ4"/>
      <c r="TXR4"/>
      <c r="TXS4"/>
      <c r="TXT4"/>
      <c r="TXU4"/>
      <c r="TXV4"/>
      <c r="TXW4"/>
      <c r="TXX4"/>
      <c r="TXY4"/>
      <c r="TXZ4"/>
      <c r="TYA4"/>
      <c r="TYB4"/>
      <c r="TYC4"/>
      <c r="TYD4"/>
      <c r="TYE4"/>
      <c r="TYF4"/>
      <c r="TYG4"/>
      <c r="TYH4"/>
      <c r="TYI4"/>
      <c r="TYJ4"/>
      <c r="TYK4"/>
      <c r="TYL4"/>
      <c r="TYM4"/>
      <c r="TYN4"/>
      <c r="TYO4"/>
      <c r="TYP4"/>
      <c r="TYQ4"/>
      <c r="TYR4"/>
      <c r="TYS4"/>
      <c r="TYT4"/>
      <c r="TYU4"/>
      <c r="TYV4"/>
      <c r="TYW4"/>
      <c r="TYX4"/>
      <c r="TYY4"/>
      <c r="TYZ4"/>
      <c r="TZA4"/>
      <c r="TZB4"/>
      <c r="TZC4"/>
      <c r="TZD4"/>
      <c r="TZE4"/>
      <c r="TZF4"/>
      <c r="TZG4"/>
      <c r="TZH4"/>
      <c r="TZI4"/>
      <c r="TZJ4"/>
      <c r="TZK4"/>
      <c r="TZL4"/>
      <c r="TZM4"/>
      <c r="TZN4"/>
      <c r="TZO4"/>
      <c r="TZP4"/>
      <c r="TZQ4"/>
      <c r="TZR4"/>
      <c r="TZS4"/>
      <c r="TZT4"/>
      <c r="TZU4"/>
      <c r="TZV4"/>
      <c r="TZW4"/>
      <c r="TZX4"/>
      <c r="TZY4"/>
      <c r="TZZ4"/>
      <c r="UAA4"/>
      <c r="UAB4"/>
      <c r="UAC4"/>
      <c r="UAD4"/>
      <c r="UAE4"/>
      <c r="UAF4"/>
      <c r="UAG4"/>
      <c r="UAH4"/>
      <c r="UAI4"/>
      <c r="UAJ4"/>
      <c r="UAK4"/>
      <c r="UAL4"/>
      <c r="UAM4"/>
      <c r="UAN4"/>
      <c r="UAO4"/>
      <c r="UAP4"/>
      <c r="UAQ4"/>
      <c r="UAR4"/>
      <c r="UAS4"/>
      <c r="UAT4"/>
      <c r="UAU4"/>
      <c r="UAV4"/>
      <c r="UAW4"/>
      <c r="UAX4"/>
      <c r="UAY4"/>
      <c r="UAZ4"/>
      <c r="UBA4"/>
      <c r="UBB4"/>
      <c r="UBC4"/>
      <c r="UBD4"/>
      <c r="UBE4"/>
      <c r="UBF4"/>
      <c r="UBG4"/>
      <c r="UBH4"/>
      <c r="UBI4"/>
      <c r="UBJ4"/>
      <c r="UBK4"/>
      <c r="UBL4"/>
      <c r="UBM4"/>
      <c r="UBN4"/>
      <c r="UBO4"/>
      <c r="UBP4"/>
      <c r="UBQ4"/>
      <c r="UBR4"/>
      <c r="UBS4"/>
      <c r="UBT4"/>
      <c r="UBU4"/>
      <c r="UBV4"/>
      <c r="UBW4"/>
      <c r="UBX4"/>
      <c r="UBY4"/>
      <c r="UBZ4"/>
      <c r="UCA4"/>
      <c r="UCB4"/>
      <c r="UCC4"/>
      <c r="UCD4"/>
      <c r="UCE4"/>
      <c r="UCF4"/>
      <c r="UCG4"/>
      <c r="UCH4"/>
      <c r="UCI4"/>
      <c r="UCJ4"/>
      <c r="UCK4"/>
      <c r="UCL4"/>
      <c r="UCM4"/>
      <c r="UCN4"/>
      <c r="UCO4"/>
      <c r="UCP4"/>
      <c r="UCQ4"/>
      <c r="UCR4"/>
      <c r="UCS4"/>
      <c r="UCT4"/>
      <c r="UCU4"/>
      <c r="UCV4"/>
      <c r="UCW4"/>
      <c r="UCX4"/>
      <c r="UCY4"/>
      <c r="UCZ4"/>
      <c r="UDA4"/>
      <c r="UDB4"/>
      <c r="UDC4"/>
      <c r="UDD4"/>
      <c r="UDE4"/>
      <c r="UDF4"/>
      <c r="UDG4"/>
      <c r="UDH4"/>
      <c r="UDI4"/>
      <c r="UDJ4"/>
      <c r="UDK4"/>
      <c r="UDL4"/>
      <c r="UDM4"/>
      <c r="UDN4"/>
      <c r="UDO4"/>
      <c r="UDP4"/>
      <c r="UDQ4"/>
      <c r="UDR4"/>
      <c r="UDS4"/>
      <c r="UDT4"/>
      <c r="UDU4"/>
      <c r="UDV4"/>
      <c r="UDW4"/>
      <c r="UDX4"/>
      <c r="UDY4"/>
      <c r="UDZ4"/>
      <c r="UEA4"/>
      <c r="UEB4"/>
      <c r="UEC4"/>
      <c r="UED4"/>
      <c r="UEE4"/>
      <c r="UEF4"/>
      <c r="UEG4"/>
      <c r="UEH4"/>
      <c r="UEI4"/>
      <c r="UEJ4"/>
      <c r="UEK4"/>
      <c r="UEL4"/>
      <c r="UEM4"/>
      <c r="UEN4"/>
      <c r="UEO4"/>
      <c r="UEP4"/>
      <c r="UEQ4"/>
      <c r="UER4"/>
      <c r="UES4"/>
      <c r="UET4"/>
      <c r="UEU4"/>
      <c r="UEV4"/>
      <c r="UEW4"/>
      <c r="UEX4"/>
      <c r="UEY4"/>
      <c r="UEZ4"/>
      <c r="UFA4"/>
      <c r="UFB4"/>
      <c r="UFC4"/>
      <c r="UFD4"/>
      <c r="UFE4"/>
      <c r="UFF4"/>
      <c r="UFG4"/>
      <c r="UFH4"/>
      <c r="UFI4"/>
      <c r="UFJ4"/>
      <c r="UFK4"/>
      <c r="UFL4"/>
      <c r="UFM4"/>
      <c r="UFN4"/>
      <c r="UFO4"/>
      <c r="UFP4"/>
      <c r="UFQ4"/>
      <c r="UFR4"/>
      <c r="UFS4"/>
      <c r="UFT4"/>
      <c r="UFU4"/>
      <c r="UFV4"/>
      <c r="UFW4"/>
      <c r="UFX4"/>
      <c r="UFY4"/>
      <c r="UFZ4"/>
      <c r="UGA4"/>
      <c r="UGB4"/>
      <c r="UGC4"/>
      <c r="UGD4"/>
      <c r="UGE4"/>
      <c r="UGF4"/>
      <c r="UGG4"/>
      <c r="UGH4"/>
      <c r="UGI4"/>
      <c r="UGJ4"/>
      <c r="UGK4"/>
      <c r="UGL4"/>
      <c r="UGM4"/>
      <c r="UGN4"/>
      <c r="UGO4"/>
      <c r="UGP4"/>
      <c r="UGQ4"/>
      <c r="UGR4"/>
      <c r="UGS4"/>
      <c r="UGT4"/>
      <c r="UGU4"/>
      <c r="UGV4"/>
      <c r="UGW4"/>
      <c r="UGX4"/>
      <c r="UGY4"/>
      <c r="UGZ4"/>
      <c r="UHA4"/>
      <c r="UHB4"/>
      <c r="UHC4"/>
      <c r="UHD4"/>
      <c r="UHE4"/>
      <c r="UHF4"/>
      <c r="UHG4"/>
      <c r="UHH4"/>
      <c r="UHI4"/>
      <c r="UHJ4"/>
      <c r="UHK4"/>
      <c r="UHL4"/>
      <c r="UHM4"/>
      <c r="UHN4"/>
      <c r="UHO4"/>
      <c r="UHP4"/>
      <c r="UHQ4"/>
      <c r="UHR4"/>
      <c r="UHS4"/>
      <c r="UHT4"/>
      <c r="UHU4"/>
      <c r="UHV4"/>
      <c r="UHW4"/>
      <c r="UHX4"/>
      <c r="UHY4"/>
      <c r="UHZ4"/>
      <c r="UIA4"/>
      <c r="UIB4"/>
      <c r="UIC4"/>
      <c r="UID4"/>
      <c r="UIE4"/>
      <c r="UIF4"/>
      <c r="UIG4"/>
      <c r="UIH4"/>
      <c r="UII4"/>
      <c r="UIJ4"/>
      <c r="UIK4"/>
      <c r="UIL4"/>
      <c r="UIM4"/>
      <c r="UIN4"/>
      <c r="UIO4"/>
      <c r="UIP4"/>
      <c r="UIQ4"/>
      <c r="UIR4"/>
      <c r="UIS4"/>
      <c r="UIT4"/>
      <c r="UIU4"/>
      <c r="UIV4"/>
      <c r="UIW4"/>
      <c r="UIX4"/>
      <c r="UIY4"/>
      <c r="UIZ4"/>
      <c r="UJA4"/>
      <c r="UJB4"/>
      <c r="UJC4"/>
      <c r="UJD4"/>
      <c r="UJE4"/>
      <c r="UJF4"/>
      <c r="UJG4"/>
      <c r="UJH4"/>
      <c r="UJI4"/>
      <c r="UJJ4"/>
      <c r="UJK4"/>
      <c r="UJL4"/>
      <c r="UJM4"/>
      <c r="UJN4"/>
      <c r="UJO4"/>
      <c r="UJP4"/>
      <c r="UJQ4"/>
      <c r="UJR4"/>
      <c r="UJS4"/>
      <c r="UJT4"/>
      <c r="UJU4"/>
      <c r="UJV4"/>
      <c r="UJW4"/>
      <c r="UJX4"/>
      <c r="UJY4"/>
      <c r="UJZ4"/>
      <c r="UKA4"/>
      <c r="UKB4"/>
      <c r="UKC4"/>
      <c r="UKD4"/>
      <c r="UKE4"/>
      <c r="UKF4"/>
      <c r="UKG4"/>
      <c r="UKH4"/>
      <c r="UKI4"/>
      <c r="UKJ4"/>
      <c r="UKK4"/>
      <c r="UKL4"/>
      <c r="UKM4"/>
      <c r="UKN4"/>
      <c r="UKO4"/>
      <c r="UKP4"/>
      <c r="UKQ4"/>
      <c r="UKR4"/>
      <c r="UKS4"/>
      <c r="UKT4"/>
      <c r="UKU4"/>
      <c r="UKV4"/>
      <c r="UKW4"/>
      <c r="UKX4"/>
      <c r="UKY4"/>
      <c r="UKZ4"/>
      <c r="ULA4"/>
      <c r="ULB4"/>
      <c r="ULC4"/>
      <c r="ULD4"/>
      <c r="ULE4"/>
      <c r="ULF4"/>
      <c r="ULG4"/>
      <c r="ULH4"/>
      <c r="ULI4"/>
      <c r="ULJ4"/>
      <c r="ULK4"/>
      <c r="ULL4"/>
      <c r="ULM4"/>
      <c r="ULN4"/>
      <c r="ULO4"/>
      <c r="ULP4"/>
      <c r="ULQ4"/>
      <c r="ULR4"/>
      <c r="ULS4"/>
      <c r="ULT4"/>
      <c r="ULU4"/>
      <c r="ULV4"/>
      <c r="ULW4"/>
      <c r="ULX4"/>
      <c r="ULY4"/>
      <c r="ULZ4"/>
      <c r="UMA4"/>
      <c r="UMB4"/>
      <c r="UMC4"/>
      <c r="UMD4"/>
      <c r="UME4"/>
      <c r="UMF4"/>
      <c r="UMG4"/>
      <c r="UMH4"/>
      <c r="UMI4"/>
      <c r="UMJ4"/>
      <c r="UMK4"/>
      <c r="UML4"/>
      <c r="UMM4"/>
      <c r="UMN4"/>
      <c r="UMO4"/>
      <c r="UMP4"/>
      <c r="UMQ4"/>
      <c r="UMR4"/>
      <c r="UMS4"/>
      <c r="UMT4"/>
      <c r="UMU4"/>
      <c r="UMV4"/>
      <c r="UMW4"/>
      <c r="UMX4"/>
      <c r="UMY4"/>
      <c r="UMZ4"/>
      <c r="UNA4"/>
      <c r="UNB4"/>
      <c r="UNC4"/>
      <c r="UND4"/>
      <c r="UNE4"/>
      <c r="UNF4"/>
      <c r="UNG4"/>
      <c r="UNH4"/>
      <c r="UNI4"/>
      <c r="UNJ4"/>
      <c r="UNK4"/>
      <c r="UNL4"/>
      <c r="UNM4"/>
      <c r="UNN4"/>
      <c r="UNO4"/>
      <c r="UNP4"/>
      <c r="UNQ4"/>
      <c r="UNR4"/>
      <c r="UNS4"/>
      <c r="UNT4"/>
      <c r="UNU4"/>
      <c r="UNV4"/>
      <c r="UNW4"/>
      <c r="UNX4"/>
      <c r="UNY4"/>
      <c r="UNZ4"/>
      <c r="UOA4"/>
      <c r="UOB4"/>
      <c r="UOC4"/>
      <c r="UOD4"/>
      <c r="UOE4"/>
      <c r="UOF4"/>
      <c r="UOG4"/>
      <c r="UOH4"/>
      <c r="UOI4"/>
      <c r="UOJ4"/>
      <c r="UOK4"/>
      <c r="UOL4"/>
      <c r="UOM4"/>
      <c r="UON4"/>
      <c r="UOO4"/>
      <c r="UOP4"/>
      <c r="UOQ4"/>
      <c r="UOR4"/>
      <c r="UOS4"/>
      <c r="UOT4"/>
      <c r="UOU4"/>
      <c r="UOV4"/>
      <c r="UOW4"/>
      <c r="UOX4"/>
      <c r="UOY4"/>
      <c r="UOZ4"/>
      <c r="UPA4"/>
      <c r="UPB4"/>
      <c r="UPC4"/>
      <c r="UPD4"/>
      <c r="UPE4"/>
      <c r="UPF4"/>
      <c r="UPG4"/>
      <c r="UPH4"/>
      <c r="UPI4"/>
      <c r="UPJ4"/>
      <c r="UPK4"/>
      <c r="UPL4"/>
      <c r="UPM4"/>
      <c r="UPN4"/>
      <c r="UPO4"/>
      <c r="UPP4"/>
      <c r="UPQ4"/>
      <c r="UPR4"/>
      <c r="UPS4"/>
      <c r="UPT4"/>
      <c r="UPU4"/>
      <c r="UPV4"/>
      <c r="UPW4"/>
      <c r="UPX4"/>
      <c r="UPY4"/>
      <c r="UPZ4"/>
      <c r="UQA4"/>
      <c r="UQB4"/>
      <c r="UQC4"/>
      <c r="UQD4"/>
      <c r="UQE4"/>
      <c r="UQF4"/>
      <c r="UQG4"/>
      <c r="UQH4"/>
      <c r="UQI4"/>
      <c r="UQJ4"/>
      <c r="UQK4"/>
      <c r="UQL4"/>
      <c r="UQM4"/>
      <c r="UQN4"/>
      <c r="UQO4"/>
      <c r="UQP4"/>
      <c r="UQQ4"/>
      <c r="UQR4"/>
      <c r="UQS4"/>
      <c r="UQT4"/>
      <c r="UQU4"/>
      <c r="UQV4"/>
      <c r="UQW4"/>
      <c r="UQX4"/>
      <c r="UQY4"/>
      <c r="UQZ4"/>
      <c r="URA4"/>
      <c r="URB4"/>
      <c r="URC4"/>
      <c r="URD4"/>
      <c r="URE4"/>
      <c r="URF4"/>
      <c r="URG4"/>
      <c r="URH4"/>
      <c r="URI4"/>
      <c r="URJ4"/>
      <c r="URK4"/>
      <c r="URL4"/>
      <c r="URM4"/>
      <c r="URN4"/>
      <c r="URO4"/>
      <c r="URP4"/>
      <c r="URQ4"/>
      <c r="URR4"/>
      <c r="URS4"/>
      <c r="URT4"/>
      <c r="URU4"/>
      <c r="URV4"/>
      <c r="URW4"/>
      <c r="URX4"/>
      <c r="URY4"/>
      <c r="URZ4"/>
      <c r="USA4"/>
      <c r="USB4"/>
      <c r="USC4"/>
      <c r="USD4"/>
      <c r="USE4"/>
      <c r="USF4"/>
      <c r="USG4"/>
      <c r="USH4"/>
      <c r="USI4"/>
      <c r="USJ4"/>
      <c r="USK4"/>
      <c r="USL4"/>
      <c r="USM4"/>
      <c r="USN4"/>
      <c r="USO4"/>
      <c r="USP4"/>
      <c r="USQ4"/>
      <c r="USR4"/>
      <c r="USS4"/>
      <c r="UST4"/>
      <c r="USU4"/>
      <c r="USV4"/>
      <c r="USW4"/>
      <c r="USX4"/>
      <c r="USY4"/>
      <c r="USZ4"/>
      <c r="UTA4"/>
      <c r="UTB4"/>
      <c r="UTC4"/>
      <c r="UTD4"/>
      <c r="UTE4"/>
      <c r="UTF4"/>
      <c r="UTG4"/>
      <c r="UTH4"/>
      <c r="UTI4"/>
      <c r="UTJ4"/>
      <c r="UTK4"/>
      <c r="UTL4"/>
      <c r="UTM4"/>
      <c r="UTN4"/>
      <c r="UTO4"/>
      <c r="UTP4"/>
      <c r="UTQ4"/>
      <c r="UTR4"/>
      <c r="UTS4"/>
      <c r="UTT4"/>
      <c r="UTU4"/>
      <c r="UTV4"/>
      <c r="UTW4"/>
      <c r="UTX4"/>
      <c r="UTY4"/>
      <c r="UTZ4"/>
      <c r="UUA4"/>
      <c r="UUB4"/>
      <c r="UUC4"/>
      <c r="UUD4"/>
      <c r="UUE4"/>
      <c r="UUF4"/>
      <c r="UUG4"/>
      <c r="UUH4"/>
      <c r="UUI4"/>
      <c r="UUJ4"/>
      <c r="UUK4"/>
      <c r="UUL4"/>
      <c r="UUM4"/>
      <c r="UUN4"/>
      <c r="UUO4"/>
      <c r="UUP4"/>
      <c r="UUQ4"/>
      <c r="UUR4"/>
      <c r="UUS4"/>
      <c r="UUT4"/>
      <c r="UUU4"/>
      <c r="UUV4"/>
      <c r="UUW4"/>
      <c r="UUX4"/>
      <c r="UUY4"/>
      <c r="UUZ4"/>
      <c r="UVA4"/>
      <c r="UVB4"/>
      <c r="UVC4"/>
      <c r="UVD4"/>
      <c r="UVE4"/>
      <c r="UVF4"/>
      <c r="UVG4"/>
      <c r="UVH4"/>
      <c r="UVI4"/>
      <c r="UVJ4"/>
      <c r="UVK4"/>
      <c r="UVL4"/>
      <c r="UVM4"/>
      <c r="UVN4"/>
      <c r="UVO4"/>
      <c r="UVP4"/>
      <c r="UVQ4"/>
      <c r="UVR4"/>
      <c r="UVS4"/>
      <c r="UVT4"/>
      <c r="UVU4"/>
      <c r="UVV4"/>
      <c r="UVW4"/>
      <c r="UVX4"/>
      <c r="UVY4"/>
      <c r="UVZ4"/>
      <c r="UWA4"/>
      <c r="UWB4"/>
      <c r="UWC4"/>
      <c r="UWD4"/>
      <c r="UWE4"/>
      <c r="UWF4"/>
      <c r="UWG4"/>
      <c r="UWH4"/>
      <c r="UWI4"/>
      <c r="UWJ4"/>
      <c r="UWK4"/>
      <c r="UWL4"/>
      <c r="UWM4"/>
      <c r="UWN4"/>
      <c r="UWO4"/>
      <c r="UWP4"/>
      <c r="UWQ4"/>
      <c r="UWR4"/>
      <c r="UWS4"/>
      <c r="UWT4"/>
      <c r="UWU4"/>
      <c r="UWV4"/>
      <c r="UWW4"/>
      <c r="UWX4"/>
      <c r="UWY4"/>
      <c r="UWZ4"/>
      <c r="UXA4"/>
      <c r="UXB4"/>
      <c r="UXC4"/>
      <c r="UXD4"/>
      <c r="UXE4"/>
      <c r="UXF4"/>
      <c r="UXG4"/>
      <c r="UXH4"/>
      <c r="UXI4"/>
      <c r="UXJ4"/>
      <c r="UXK4"/>
      <c r="UXL4"/>
      <c r="UXM4"/>
      <c r="UXN4"/>
      <c r="UXO4"/>
      <c r="UXP4"/>
      <c r="UXQ4"/>
      <c r="UXR4"/>
      <c r="UXS4"/>
      <c r="UXT4"/>
      <c r="UXU4"/>
      <c r="UXV4"/>
      <c r="UXW4"/>
      <c r="UXX4"/>
      <c r="UXY4"/>
      <c r="UXZ4"/>
      <c r="UYA4"/>
      <c r="UYB4"/>
      <c r="UYC4"/>
      <c r="UYD4"/>
      <c r="UYE4"/>
      <c r="UYF4"/>
      <c r="UYG4"/>
      <c r="UYH4"/>
      <c r="UYI4"/>
      <c r="UYJ4"/>
      <c r="UYK4"/>
      <c r="UYL4"/>
      <c r="UYM4"/>
      <c r="UYN4"/>
      <c r="UYO4"/>
      <c r="UYP4"/>
      <c r="UYQ4"/>
      <c r="UYR4"/>
      <c r="UYS4"/>
      <c r="UYT4"/>
      <c r="UYU4"/>
      <c r="UYV4"/>
      <c r="UYW4"/>
      <c r="UYX4"/>
      <c r="UYY4"/>
      <c r="UYZ4"/>
      <c r="UZA4"/>
      <c r="UZB4"/>
      <c r="UZC4"/>
      <c r="UZD4"/>
      <c r="UZE4"/>
      <c r="UZF4"/>
      <c r="UZG4"/>
      <c r="UZH4"/>
      <c r="UZI4"/>
      <c r="UZJ4"/>
      <c r="UZK4"/>
      <c r="UZL4"/>
      <c r="UZM4"/>
      <c r="UZN4"/>
      <c r="UZO4"/>
      <c r="UZP4"/>
      <c r="UZQ4"/>
      <c r="UZR4"/>
      <c r="UZS4"/>
      <c r="UZT4"/>
      <c r="UZU4"/>
      <c r="UZV4"/>
      <c r="UZW4"/>
      <c r="UZX4"/>
      <c r="UZY4"/>
      <c r="UZZ4"/>
      <c r="VAA4"/>
      <c r="VAB4"/>
      <c r="VAC4"/>
      <c r="VAD4"/>
      <c r="VAE4"/>
      <c r="VAF4"/>
      <c r="VAG4"/>
      <c r="VAH4"/>
      <c r="VAI4"/>
      <c r="VAJ4"/>
      <c r="VAK4"/>
      <c r="VAL4"/>
      <c r="VAM4"/>
      <c r="VAN4"/>
      <c r="VAO4"/>
      <c r="VAP4"/>
      <c r="VAQ4"/>
      <c r="VAR4"/>
      <c r="VAS4"/>
      <c r="VAT4"/>
      <c r="VAU4"/>
      <c r="VAV4"/>
      <c r="VAW4"/>
      <c r="VAX4"/>
      <c r="VAY4"/>
      <c r="VAZ4"/>
      <c r="VBA4"/>
      <c r="VBB4"/>
      <c r="VBC4"/>
      <c r="VBD4"/>
      <c r="VBE4"/>
      <c r="VBF4"/>
      <c r="VBG4"/>
      <c r="VBH4"/>
      <c r="VBI4"/>
      <c r="VBJ4"/>
      <c r="VBK4"/>
      <c r="VBL4"/>
      <c r="VBM4"/>
      <c r="VBN4"/>
      <c r="VBO4"/>
      <c r="VBP4"/>
      <c r="VBQ4"/>
      <c r="VBR4"/>
      <c r="VBS4"/>
      <c r="VBT4"/>
      <c r="VBU4"/>
      <c r="VBV4"/>
      <c r="VBW4"/>
      <c r="VBX4"/>
      <c r="VBY4"/>
      <c r="VBZ4"/>
      <c r="VCA4"/>
      <c r="VCB4"/>
      <c r="VCC4"/>
      <c r="VCD4"/>
      <c r="VCE4"/>
      <c r="VCF4"/>
      <c r="VCG4"/>
      <c r="VCH4"/>
      <c r="VCI4"/>
      <c r="VCJ4"/>
      <c r="VCK4"/>
      <c r="VCL4"/>
      <c r="VCM4"/>
      <c r="VCN4"/>
      <c r="VCO4"/>
      <c r="VCP4"/>
      <c r="VCQ4"/>
      <c r="VCR4"/>
      <c r="VCS4"/>
      <c r="VCT4"/>
      <c r="VCU4"/>
      <c r="VCV4"/>
      <c r="VCW4"/>
      <c r="VCX4"/>
      <c r="VCY4"/>
      <c r="VCZ4"/>
      <c r="VDA4"/>
      <c r="VDB4"/>
      <c r="VDC4"/>
      <c r="VDD4"/>
      <c r="VDE4"/>
      <c r="VDF4"/>
      <c r="VDG4"/>
      <c r="VDH4"/>
      <c r="VDI4"/>
      <c r="VDJ4"/>
      <c r="VDK4"/>
      <c r="VDL4"/>
      <c r="VDM4"/>
      <c r="VDN4"/>
      <c r="VDO4"/>
      <c r="VDP4"/>
      <c r="VDQ4"/>
      <c r="VDR4"/>
      <c r="VDS4"/>
      <c r="VDT4"/>
      <c r="VDU4"/>
      <c r="VDV4"/>
      <c r="VDW4"/>
      <c r="VDX4"/>
      <c r="VDY4"/>
      <c r="VDZ4"/>
      <c r="VEA4"/>
      <c r="VEB4"/>
      <c r="VEC4"/>
      <c r="VED4"/>
      <c r="VEE4"/>
      <c r="VEF4"/>
      <c r="VEG4"/>
      <c r="VEH4"/>
      <c r="VEI4"/>
      <c r="VEJ4"/>
      <c r="VEK4"/>
      <c r="VEL4"/>
      <c r="VEM4"/>
      <c r="VEN4"/>
      <c r="VEO4"/>
      <c r="VEP4"/>
      <c r="VEQ4"/>
      <c r="VER4"/>
      <c r="VES4"/>
      <c r="VET4"/>
      <c r="VEU4"/>
      <c r="VEV4"/>
      <c r="VEW4"/>
      <c r="VEX4"/>
      <c r="VEY4"/>
      <c r="VEZ4"/>
      <c r="VFA4"/>
      <c r="VFB4"/>
      <c r="VFC4"/>
      <c r="VFD4"/>
      <c r="VFE4"/>
      <c r="VFF4"/>
      <c r="VFG4"/>
      <c r="VFH4"/>
      <c r="VFI4"/>
      <c r="VFJ4"/>
      <c r="VFK4"/>
      <c r="VFL4"/>
      <c r="VFM4"/>
      <c r="VFN4"/>
      <c r="VFO4"/>
      <c r="VFP4"/>
      <c r="VFQ4"/>
      <c r="VFR4"/>
      <c r="VFS4"/>
      <c r="VFT4"/>
      <c r="VFU4"/>
      <c r="VFV4"/>
      <c r="VFW4"/>
      <c r="VFX4"/>
      <c r="VFY4"/>
      <c r="VFZ4"/>
      <c r="VGA4"/>
      <c r="VGB4"/>
      <c r="VGC4"/>
      <c r="VGD4"/>
      <c r="VGE4"/>
      <c r="VGF4"/>
      <c r="VGG4"/>
      <c r="VGH4"/>
      <c r="VGI4"/>
      <c r="VGJ4"/>
      <c r="VGK4"/>
      <c r="VGL4"/>
      <c r="VGM4"/>
      <c r="VGN4"/>
      <c r="VGO4"/>
      <c r="VGP4"/>
      <c r="VGQ4"/>
      <c r="VGR4"/>
      <c r="VGS4"/>
      <c r="VGT4"/>
      <c r="VGU4"/>
      <c r="VGV4"/>
      <c r="VGW4"/>
      <c r="VGX4"/>
      <c r="VGY4"/>
      <c r="VGZ4"/>
      <c r="VHA4"/>
      <c r="VHB4"/>
      <c r="VHC4"/>
      <c r="VHD4"/>
      <c r="VHE4"/>
      <c r="VHF4"/>
      <c r="VHG4"/>
      <c r="VHH4"/>
      <c r="VHI4"/>
      <c r="VHJ4"/>
      <c r="VHK4"/>
      <c r="VHL4"/>
      <c r="VHM4"/>
      <c r="VHN4"/>
      <c r="VHO4"/>
      <c r="VHP4"/>
      <c r="VHQ4"/>
      <c r="VHR4"/>
      <c r="VHS4"/>
      <c r="VHT4"/>
      <c r="VHU4"/>
      <c r="VHV4"/>
      <c r="VHW4"/>
      <c r="VHX4"/>
      <c r="VHY4"/>
      <c r="VHZ4"/>
      <c r="VIA4"/>
      <c r="VIB4"/>
      <c r="VIC4"/>
      <c r="VID4"/>
      <c r="VIE4"/>
      <c r="VIF4"/>
      <c r="VIG4"/>
      <c r="VIH4"/>
      <c r="VII4"/>
      <c r="VIJ4"/>
      <c r="VIK4"/>
      <c r="VIL4"/>
      <c r="VIM4"/>
      <c r="VIN4"/>
      <c r="VIO4"/>
      <c r="VIP4"/>
      <c r="VIQ4"/>
      <c r="VIR4"/>
      <c r="VIS4"/>
      <c r="VIT4"/>
      <c r="VIU4"/>
      <c r="VIV4"/>
      <c r="VIW4"/>
      <c r="VIX4"/>
      <c r="VIY4"/>
      <c r="VIZ4"/>
      <c r="VJA4"/>
      <c r="VJB4"/>
      <c r="VJC4"/>
      <c r="VJD4"/>
      <c r="VJE4"/>
      <c r="VJF4"/>
      <c r="VJG4"/>
      <c r="VJH4"/>
      <c r="VJI4"/>
      <c r="VJJ4"/>
      <c r="VJK4"/>
      <c r="VJL4"/>
      <c r="VJM4"/>
      <c r="VJN4"/>
      <c r="VJO4"/>
      <c r="VJP4"/>
      <c r="VJQ4"/>
      <c r="VJR4"/>
      <c r="VJS4"/>
      <c r="VJT4"/>
      <c r="VJU4"/>
      <c r="VJV4"/>
      <c r="VJW4"/>
      <c r="VJX4"/>
      <c r="VJY4"/>
      <c r="VJZ4"/>
      <c r="VKA4"/>
      <c r="VKB4"/>
      <c r="VKC4"/>
      <c r="VKD4"/>
      <c r="VKE4"/>
      <c r="VKF4"/>
      <c r="VKG4"/>
      <c r="VKH4"/>
      <c r="VKI4"/>
      <c r="VKJ4"/>
      <c r="VKK4"/>
      <c r="VKL4"/>
      <c r="VKM4"/>
      <c r="VKN4"/>
      <c r="VKO4"/>
      <c r="VKP4"/>
      <c r="VKQ4"/>
      <c r="VKR4"/>
      <c r="VKS4"/>
      <c r="VKT4"/>
      <c r="VKU4"/>
      <c r="VKV4"/>
      <c r="VKW4"/>
      <c r="VKX4"/>
      <c r="VKY4"/>
      <c r="VKZ4"/>
      <c r="VLA4"/>
      <c r="VLB4"/>
      <c r="VLC4"/>
      <c r="VLD4"/>
      <c r="VLE4"/>
      <c r="VLF4"/>
      <c r="VLG4"/>
      <c r="VLH4"/>
      <c r="VLI4"/>
      <c r="VLJ4"/>
      <c r="VLK4"/>
      <c r="VLL4"/>
      <c r="VLM4"/>
      <c r="VLN4"/>
      <c r="VLO4"/>
      <c r="VLP4"/>
      <c r="VLQ4"/>
      <c r="VLR4"/>
      <c r="VLS4"/>
      <c r="VLT4"/>
      <c r="VLU4"/>
      <c r="VLV4"/>
      <c r="VLW4"/>
      <c r="VLX4"/>
      <c r="VLY4"/>
      <c r="VLZ4"/>
      <c r="VMA4"/>
      <c r="VMB4"/>
      <c r="VMC4"/>
      <c r="VMD4"/>
      <c r="VME4"/>
      <c r="VMF4"/>
      <c r="VMG4"/>
      <c r="VMH4"/>
      <c r="VMI4"/>
      <c r="VMJ4"/>
      <c r="VMK4"/>
      <c r="VML4"/>
      <c r="VMM4"/>
      <c r="VMN4"/>
      <c r="VMO4"/>
      <c r="VMP4"/>
      <c r="VMQ4"/>
      <c r="VMR4"/>
      <c r="VMS4"/>
      <c r="VMT4"/>
      <c r="VMU4"/>
      <c r="VMV4"/>
      <c r="VMW4"/>
      <c r="VMX4"/>
      <c r="VMY4"/>
      <c r="VMZ4"/>
      <c r="VNA4"/>
      <c r="VNB4"/>
      <c r="VNC4"/>
      <c r="VND4"/>
      <c r="VNE4"/>
      <c r="VNF4"/>
      <c r="VNG4"/>
      <c r="VNH4"/>
      <c r="VNI4"/>
      <c r="VNJ4"/>
      <c r="VNK4"/>
      <c r="VNL4"/>
      <c r="VNM4"/>
      <c r="VNN4"/>
      <c r="VNO4"/>
      <c r="VNP4"/>
      <c r="VNQ4"/>
      <c r="VNR4"/>
      <c r="VNS4"/>
      <c r="VNT4"/>
      <c r="VNU4"/>
      <c r="VNV4"/>
      <c r="VNW4"/>
      <c r="VNX4"/>
      <c r="VNY4"/>
      <c r="VNZ4"/>
      <c r="VOA4"/>
      <c r="VOB4"/>
      <c r="VOC4"/>
      <c r="VOD4"/>
      <c r="VOE4"/>
      <c r="VOF4"/>
      <c r="VOG4"/>
      <c r="VOH4"/>
      <c r="VOI4"/>
      <c r="VOJ4"/>
      <c r="VOK4"/>
      <c r="VOL4"/>
      <c r="VOM4"/>
      <c r="VON4"/>
      <c r="VOO4"/>
      <c r="VOP4"/>
      <c r="VOQ4"/>
      <c r="VOR4"/>
      <c r="VOS4"/>
      <c r="VOT4"/>
      <c r="VOU4"/>
      <c r="VOV4"/>
      <c r="VOW4"/>
      <c r="VOX4"/>
      <c r="VOY4"/>
      <c r="VOZ4"/>
      <c r="VPA4"/>
      <c r="VPB4"/>
      <c r="VPC4"/>
      <c r="VPD4"/>
      <c r="VPE4"/>
      <c r="VPF4"/>
      <c r="VPG4"/>
      <c r="VPH4"/>
      <c r="VPI4"/>
      <c r="VPJ4"/>
      <c r="VPK4"/>
      <c r="VPL4"/>
      <c r="VPM4"/>
      <c r="VPN4"/>
      <c r="VPO4"/>
      <c r="VPP4"/>
      <c r="VPQ4"/>
      <c r="VPR4"/>
      <c r="VPS4"/>
      <c r="VPT4"/>
      <c r="VPU4"/>
      <c r="VPV4"/>
      <c r="VPW4"/>
      <c r="VPX4"/>
      <c r="VPY4"/>
      <c r="VPZ4"/>
      <c r="VQA4"/>
      <c r="VQB4"/>
      <c r="VQC4"/>
      <c r="VQD4"/>
      <c r="VQE4"/>
      <c r="VQF4"/>
      <c r="VQG4"/>
      <c r="VQH4"/>
      <c r="VQI4"/>
      <c r="VQJ4"/>
      <c r="VQK4"/>
      <c r="VQL4"/>
      <c r="VQM4"/>
      <c r="VQN4"/>
      <c r="VQO4"/>
      <c r="VQP4"/>
      <c r="VQQ4"/>
      <c r="VQR4"/>
      <c r="VQS4"/>
      <c r="VQT4"/>
      <c r="VQU4"/>
      <c r="VQV4"/>
      <c r="VQW4"/>
      <c r="VQX4"/>
      <c r="VQY4"/>
      <c r="VQZ4"/>
      <c r="VRA4"/>
      <c r="VRB4"/>
      <c r="VRC4"/>
      <c r="VRD4"/>
      <c r="VRE4"/>
      <c r="VRF4"/>
      <c r="VRG4"/>
      <c r="VRH4"/>
      <c r="VRI4"/>
      <c r="VRJ4"/>
      <c r="VRK4"/>
      <c r="VRL4"/>
      <c r="VRM4"/>
      <c r="VRN4"/>
      <c r="VRO4"/>
      <c r="VRP4"/>
      <c r="VRQ4"/>
      <c r="VRR4"/>
      <c r="VRS4"/>
      <c r="VRT4"/>
      <c r="VRU4"/>
      <c r="VRV4"/>
      <c r="VRW4"/>
      <c r="VRX4"/>
      <c r="VRY4"/>
      <c r="VRZ4"/>
      <c r="VSA4"/>
      <c r="VSB4"/>
      <c r="VSC4"/>
      <c r="VSD4"/>
      <c r="VSE4"/>
      <c r="VSF4"/>
      <c r="VSG4"/>
      <c r="VSH4"/>
      <c r="VSI4"/>
      <c r="VSJ4"/>
      <c r="VSK4"/>
      <c r="VSL4"/>
      <c r="VSM4"/>
      <c r="VSN4"/>
      <c r="VSO4"/>
      <c r="VSP4"/>
      <c r="VSQ4"/>
      <c r="VSR4"/>
      <c r="VSS4"/>
      <c r="VST4"/>
      <c r="VSU4"/>
      <c r="VSV4"/>
      <c r="VSW4"/>
      <c r="VSX4"/>
      <c r="VSY4"/>
      <c r="VSZ4"/>
      <c r="VTA4"/>
      <c r="VTB4"/>
      <c r="VTC4"/>
      <c r="VTD4"/>
      <c r="VTE4"/>
      <c r="VTF4"/>
      <c r="VTG4"/>
      <c r="VTH4"/>
      <c r="VTI4"/>
      <c r="VTJ4"/>
      <c r="VTK4"/>
      <c r="VTL4"/>
      <c r="VTM4"/>
      <c r="VTN4"/>
      <c r="VTO4"/>
      <c r="VTP4"/>
      <c r="VTQ4"/>
      <c r="VTR4"/>
      <c r="VTS4"/>
      <c r="VTT4"/>
      <c r="VTU4"/>
      <c r="VTV4"/>
      <c r="VTW4"/>
      <c r="VTX4"/>
      <c r="VTY4"/>
      <c r="VTZ4"/>
      <c r="VUA4"/>
      <c r="VUB4"/>
      <c r="VUC4"/>
      <c r="VUD4"/>
      <c r="VUE4"/>
      <c r="VUF4"/>
      <c r="VUG4"/>
      <c r="VUH4"/>
      <c r="VUI4"/>
      <c r="VUJ4"/>
      <c r="VUK4"/>
      <c r="VUL4"/>
      <c r="VUM4"/>
      <c r="VUN4"/>
      <c r="VUO4"/>
      <c r="VUP4"/>
      <c r="VUQ4"/>
      <c r="VUR4"/>
      <c r="VUS4"/>
      <c r="VUT4"/>
      <c r="VUU4"/>
      <c r="VUV4"/>
      <c r="VUW4"/>
      <c r="VUX4"/>
      <c r="VUY4"/>
      <c r="VUZ4"/>
      <c r="VVA4"/>
      <c r="VVB4"/>
      <c r="VVC4"/>
      <c r="VVD4"/>
      <c r="VVE4"/>
      <c r="VVF4"/>
      <c r="VVG4"/>
      <c r="VVH4"/>
      <c r="VVI4"/>
      <c r="VVJ4"/>
      <c r="VVK4"/>
      <c r="VVL4"/>
      <c r="VVM4"/>
      <c r="VVN4"/>
      <c r="VVO4"/>
      <c r="VVP4"/>
      <c r="VVQ4"/>
      <c r="VVR4"/>
      <c r="VVS4"/>
      <c r="VVT4"/>
      <c r="VVU4"/>
      <c r="VVV4"/>
      <c r="VVW4"/>
      <c r="VVX4"/>
      <c r="VVY4"/>
      <c r="VVZ4"/>
      <c r="VWA4"/>
      <c r="VWB4"/>
      <c r="VWC4"/>
      <c r="VWD4"/>
      <c r="VWE4"/>
      <c r="VWF4"/>
      <c r="VWG4"/>
      <c r="VWH4"/>
      <c r="VWI4"/>
      <c r="VWJ4"/>
      <c r="VWK4"/>
      <c r="VWL4"/>
      <c r="VWM4"/>
      <c r="VWN4"/>
      <c r="VWO4"/>
      <c r="VWP4"/>
      <c r="VWQ4"/>
      <c r="VWR4"/>
      <c r="VWS4"/>
      <c r="VWT4"/>
      <c r="VWU4"/>
      <c r="VWV4"/>
      <c r="VWW4"/>
      <c r="VWX4"/>
      <c r="VWY4"/>
      <c r="VWZ4"/>
      <c r="VXA4"/>
      <c r="VXB4"/>
      <c r="VXC4"/>
      <c r="VXD4"/>
      <c r="VXE4"/>
      <c r="VXF4"/>
      <c r="VXG4"/>
      <c r="VXH4"/>
      <c r="VXI4"/>
      <c r="VXJ4"/>
      <c r="VXK4"/>
      <c r="VXL4"/>
      <c r="VXM4"/>
      <c r="VXN4"/>
      <c r="VXO4"/>
      <c r="VXP4"/>
      <c r="VXQ4"/>
      <c r="VXR4"/>
      <c r="VXS4"/>
      <c r="VXT4"/>
      <c r="VXU4"/>
      <c r="VXV4"/>
      <c r="VXW4"/>
      <c r="VXX4"/>
      <c r="VXY4"/>
      <c r="VXZ4"/>
      <c r="VYA4"/>
      <c r="VYB4"/>
      <c r="VYC4"/>
      <c r="VYD4"/>
      <c r="VYE4"/>
      <c r="VYF4"/>
      <c r="VYG4"/>
      <c r="VYH4"/>
      <c r="VYI4"/>
      <c r="VYJ4"/>
      <c r="VYK4"/>
      <c r="VYL4"/>
      <c r="VYM4"/>
      <c r="VYN4"/>
      <c r="VYO4"/>
      <c r="VYP4"/>
      <c r="VYQ4"/>
      <c r="VYR4"/>
      <c r="VYS4"/>
      <c r="VYT4"/>
      <c r="VYU4"/>
      <c r="VYV4"/>
      <c r="VYW4"/>
      <c r="VYX4"/>
      <c r="VYY4"/>
      <c r="VYZ4"/>
      <c r="VZA4"/>
      <c r="VZB4"/>
      <c r="VZC4"/>
      <c r="VZD4"/>
      <c r="VZE4"/>
      <c r="VZF4"/>
      <c r="VZG4"/>
      <c r="VZH4"/>
      <c r="VZI4"/>
      <c r="VZJ4"/>
      <c r="VZK4"/>
      <c r="VZL4"/>
      <c r="VZM4"/>
      <c r="VZN4"/>
      <c r="VZO4"/>
      <c r="VZP4"/>
      <c r="VZQ4"/>
      <c r="VZR4"/>
      <c r="VZS4"/>
      <c r="VZT4"/>
      <c r="VZU4"/>
      <c r="VZV4"/>
      <c r="VZW4"/>
      <c r="VZX4"/>
      <c r="VZY4"/>
      <c r="VZZ4"/>
      <c r="WAA4"/>
      <c r="WAB4"/>
      <c r="WAC4"/>
      <c r="WAD4"/>
      <c r="WAE4"/>
      <c r="WAF4"/>
      <c r="WAG4"/>
      <c r="WAH4"/>
      <c r="WAI4"/>
      <c r="WAJ4"/>
      <c r="WAK4"/>
      <c r="WAL4"/>
      <c r="WAM4"/>
      <c r="WAN4"/>
      <c r="WAO4"/>
      <c r="WAP4"/>
      <c r="WAQ4"/>
      <c r="WAR4"/>
      <c r="WAS4"/>
      <c r="WAT4"/>
      <c r="WAU4"/>
      <c r="WAV4"/>
      <c r="WAW4"/>
      <c r="WAX4"/>
      <c r="WAY4"/>
      <c r="WAZ4"/>
      <c r="WBA4"/>
      <c r="WBB4"/>
      <c r="WBC4"/>
      <c r="WBD4"/>
      <c r="WBE4"/>
      <c r="WBF4"/>
      <c r="WBG4"/>
      <c r="WBH4"/>
      <c r="WBI4"/>
      <c r="WBJ4"/>
      <c r="WBK4"/>
      <c r="WBL4"/>
      <c r="WBM4"/>
      <c r="WBN4"/>
      <c r="WBO4"/>
      <c r="WBP4"/>
      <c r="WBQ4"/>
      <c r="WBR4"/>
      <c r="WBS4"/>
      <c r="WBT4"/>
      <c r="WBU4"/>
      <c r="WBV4"/>
      <c r="WBW4"/>
      <c r="WBX4"/>
      <c r="WBY4"/>
      <c r="WBZ4"/>
      <c r="WCA4"/>
      <c r="WCB4"/>
      <c r="WCC4"/>
      <c r="WCD4"/>
      <c r="WCE4"/>
      <c r="WCF4"/>
      <c r="WCG4"/>
      <c r="WCH4"/>
      <c r="WCI4"/>
      <c r="WCJ4"/>
      <c r="WCK4"/>
      <c r="WCL4"/>
      <c r="WCM4"/>
      <c r="WCN4"/>
      <c r="WCO4"/>
      <c r="WCP4"/>
      <c r="WCQ4"/>
      <c r="WCR4"/>
      <c r="WCS4"/>
      <c r="WCT4"/>
      <c r="WCU4"/>
      <c r="WCV4"/>
      <c r="WCW4"/>
      <c r="WCX4"/>
      <c r="WCY4"/>
      <c r="WCZ4"/>
      <c r="WDA4"/>
      <c r="WDB4"/>
      <c r="WDC4"/>
      <c r="WDD4"/>
      <c r="WDE4"/>
      <c r="WDF4"/>
      <c r="WDG4"/>
      <c r="WDH4"/>
      <c r="WDI4"/>
      <c r="WDJ4"/>
      <c r="WDK4"/>
      <c r="WDL4"/>
      <c r="WDM4"/>
      <c r="WDN4"/>
      <c r="WDO4"/>
      <c r="WDP4"/>
      <c r="WDQ4"/>
      <c r="WDR4"/>
      <c r="WDS4"/>
      <c r="WDT4"/>
      <c r="WDU4"/>
      <c r="WDV4"/>
      <c r="WDW4"/>
      <c r="WDX4"/>
      <c r="WDY4"/>
      <c r="WDZ4"/>
      <c r="WEA4"/>
      <c r="WEB4"/>
      <c r="WEC4"/>
      <c r="WED4"/>
      <c r="WEE4"/>
      <c r="WEF4"/>
      <c r="WEG4"/>
      <c r="WEH4"/>
      <c r="WEI4"/>
      <c r="WEJ4"/>
      <c r="WEK4"/>
      <c r="WEL4"/>
      <c r="WEM4"/>
      <c r="WEN4"/>
      <c r="WEO4"/>
      <c r="WEP4"/>
      <c r="WEQ4"/>
      <c r="WER4"/>
      <c r="WES4"/>
      <c r="WET4"/>
      <c r="WEU4"/>
      <c r="WEV4"/>
      <c r="WEW4"/>
      <c r="WEX4"/>
      <c r="WEY4"/>
      <c r="WEZ4"/>
      <c r="WFA4"/>
      <c r="WFB4"/>
      <c r="WFC4"/>
      <c r="WFD4"/>
      <c r="WFE4"/>
      <c r="WFF4"/>
      <c r="WFG4"/>
      <c r="WFH4"/>
      <c r="WFI4"/>
      <c r="WFJ4"/>
      <c r="WFK4"/>
      <c r="WFL4"/>
      <c r="WFM4"/>
      <c r="WFN4"/>
      <c r="WFO4"/>
      <c r="WFP4"/>
      <c r="WFQ4"/>
      <c r="WFR4"/>
      <c r="WFS4"/>
      <c r="WFT4"/>
      <c r="WFU4"/>
      <c r="WFV4"/>
      <c r="WFW4"/>
      <c r="WFX4"/>
      <c r="WFY4"/>
      <c r="WFZ4"/>
      <c r="WGA4"/>
      <c r="WGB4"/>
      <c r="WGC4"/>
      <c r="WGD4"/>
      <c r="WGE4"/>
      <c r="WGF4"/>
      <c r="WGG4"/>
      <c r="WGH4"/>
      <c r="WGI4"/>
      <c r="WGJ4"/>
      <c r="WGK4"/>
      <c r="WGL4"/>
      <c r="WGM4"/>
      <c r="WGN4"/>
      <c r="WGO4"/>
      <c r="WGP4"/>
      <c r="WGQ4"/>
      <c r="WGR4"/>
      <c r="WGS4"/>
      <c r="WGT4"/>
      <c r="WGU4"/>
      <c r="WGV4"/>
      <c r="WGW4"/>
      <c r="WGX4"/>
      <c r="WGY4"/>
      <c r="WGZ4"/>
      <c r="WHA4"/>
      <c r="WHB4"/>
      <c r="WHC4"/>
      <c r="WHD4"/>
      <c r="WHE4"/>
      <c r="WHF4"/>
      <c r="WHG4"/>
      <c r="WHH4"/>
      <c r="WHI4"/>
      <c r="WHJ4"/>
      <c r="WHK4"/>
      <c r="WHL4"/>
      <c r="WHM4"/>
      <c r="WHN4"/>
      <c r="WHO4"/>
      <c r="WHP4"/>
      <c r="WHQ4"/>
      <c r="WHR4"/>
      <c r="WHS4"/>
      <c r="WHT4"/>
      <c r="WHU4"/>
      <c r="WHV4"/>
      <c r="WHW4"/>
      <c r="WHX4"/>
      <c r="WHY4"/>
      <c r="WHZ4"/>
      <c r="WIA4"/>
      <c r="WIB4"/>
      <c r="WIC4"/>
      <c r="WID4"/>
      <c r="WIE4"/>
      <c r="WIF4"/>
      <c r="WIG4"/>
      <c r="WIH4"/>
      <c r="WII4"/>
      <c r="WIJ4"/>
      <c r="WIK4"/>
      <c r="WIL4"/>
      <c r="WIM4"/>
      <c r="WIN4"/>
      <c r="WIO4"/>
      <c r="WIP4"/>
      <c r="WIQ4"/>
      <c r="WIR4"/>
      <c r="WIS4"/>
      <c r="WIT4"/>
      <c r="WIU4"/>
      <c r="WIV4"/>
      <c r="WIW4"/>
      <c r="WIX4"/>
      <c r="WIY4"/>
      <c r="WIZ4"/>
      <c r="WJA4"/>
      <c r="WJB4"/>
      <c r="WJC4"/>
      <c r="WJD4"/>
      <c r="WJE4"/>
      <c r="WJF4"/>
      <c r="WJG4"/>
      <c r="WJH4"/>
      <c r="WJI4"/>
      <c r="WJJ4"/>
      <c r="WJK4"/>
      <c r="WJL4"/>
      <c r="WJM4"/>
      <c r="WJN4"/>
      <c r="WJO4"/>
      <c r="WJP4"/>
      <c r="WJQ4"/>
      <c r="WJR4"/>
      <c r="WJS4"/>
      <c r="WJT4"/>
      <c r="WJU4"/>
      <c r="WJV4"/>
      <c r="WJW4"/>
      <c r="WJX4"/>
      <c r="WJY4"/>
      <c r="WJZ4"/>
      <c r="WKA4"/>
      <c r="WKB4"/>
      <c r="WKC4"/>
      <c r="WKD4"/>
      <c r="WKE4"/>
      <c r="WKF4"/>
      <c r="WKG4"/>
      <c r="WKH4"/>
      <c r="WKI4"/>
      <c r="WKJ4"/>
      <c r="WKK4"/>
      <c r="WKL4"/>
      <c r="WKM4"/>
      <c r="WKN4"/>
      <c r="WKO4"/>
      <c r="WKP4"/>
      <c r="WKQ4"/>
      <c r="WKR4"/>
      <c r="WKS4"/>
      <c r="WKT4"/>
      <c r="WKU4"/>
      <c r="WKV4"/>
      <c r="WKW4"/>
      <c r="WKX4"/>
      <c r="WKY4"/>
      <c r="WKZ4"/>
      <c r="WLA4"/>
      <c r="WLB4"/>
      <c r="WLC4"/>
      <c r="WLD4"/>
      <c r="WLE4"/>
      <c r="WLF4"/>
      <c r="WLG4"/>
      <c r="WLH4"/>
      <c r="WLI4"/>
      <c r="WLJ4"/>
      <c r="WLK4"/>
      <c r="WLL4"/>
      <c r="WLM4"/>
      <c r="WLN4"/>
      <c r="WLO4"/>
      <c r="WLP4"/>
      <c r="WLQ4"/>
      <c r="WLR4"/>
      <c r="WLS4"/>
      <c r="WLT4"/>
      <c r="WLU4"/>
      <c r="WLV4"/>
      <c r="WLW4"/>
      <c r="WLX4"/>
      <c r="WLY4"/>
      <c r="WLZ4"/>
      <c r="WMA4"/>
      <c r="WMB4"/>
      <c r="WMC4"/>
      <c r="WMD4"/>
      <c r="WME4"/>
      <c r="WMF4"/>
      <c r="WMG4"/>
      <c r="WMH4"/>
      <c r="WMI4"/>
      <c r="WMJ4"/>
      <c r="WMK4"/>
      <c r="WML4"/>
      <c r="WMM4"/>
      <c r="WMN4"/>
      <c r="WMO4"/>
      <c r="WMP4"/>
      <c r="WMQ4"/>
      <c r="WMR4"/>
      <c r="WMS4"/>
      <c r="WMT4"/>
      <c r="WMU4"/>
      <c r="WMV4"/>
      <c r="WMW4"/>
      <c r="WMX4"/>
      <c r="WMY4"/>
      <c r="WMZ4"/>
      <c r="WNA4"/>
      <c r="WNB4"/>
      <c r="WNC4"/>
      <c r="WND4"/>
      <c r="WNE4"/>
      <c r="WNF4"/>
      <c r="WNG4"/>
      <c r="WNH4"/>
      <c r="WNI4"/>
      <c r="WNJ4"/>
      <c r="WNK4"/>
      <c r="WNL4"/>
      <c r="WNM4"/>
      <c r="WNN4"/>
      <c r="WNO4"/>
      <c r="WNP4"/>
      <c r="WNQ4"/>
      <c r="WNR4"/>
      <c r="WNS4"/>
      <c r="WNT4"/>
      <c r="WNU4"/>
      <c r="WNV4"/>
      <c r="WNW4"/>
      <c r="WNX4"/>
      <c r="WNY4"/>
      <c r="WNZ4"/>
      <c r="WOA4"/>
      <c r="WOB4"/>
      <c r="WOC4"/>
      <c r="WOD4"/>
      <c r="WOE4"/>
      <c r="WOF4"/>
      <c r="WOG4"/>
      <c r="WOH4"/>
      <c r="WOI4"/>
      <c r="WOJ4"/>
      <c r="WOK4"/>
      <c r="WOL4"/>
      <c r="WOM4"/>
      <c r="WON4"/>
      <c r="WOO4"/>
      <c r="WOP4"/>
      <c r="WOQ4"/>
      <c r="WOR4"/>
      <c r="WOS4"/>
      <c r="WOT4"/>
      <c r="WOU4"/>
      <c r="WOV4"/>
      <c r="WOW4"/>
      <c r="WOX4"/>
      <c r="WOY4"/>
      <c r="WOZ4"/>
      <c r="WPA4"/>
      <c r="WPB4"/>
      <c r="WPC4"/>
      <c r="WPD4"/>
      <c r="WPE4"/>
      <c r="WPF4"/>
      <c r="WPG4"/>
      <c r="WPH4"/>
      <c r="WPI4"/>
      <c r="WPJ4"/>
      <c r="WPK4"/>
      <c r="WPL4"/>
      <c r="WPM4"/>
      <c r="WPN4"/>
      <c r="WPO4"/>
      <c r="WPP4"/>
      <c r="WPQ4"/>
      <c r="WPR4"/>
      <c r="WPS4"/>
      <c r="WPT4"/>
      <c r="WPU4"/>
      <c r="WPV4"/>
      <c r="WPW4"/>
      <c r="WPX4"/>
      <c r="WPY4"/>
      <c r="WPZ4"/>
      <c r="WQA4"/>
      <c r="WQB4"/>
      <c r="WQC4"/>
      <c r="WQD4"/>
      <c r="WQE4"/>
      <c r="WQF4"/>
      <c r="WQG4"/>
      <c r="WQH4"/>
      <c r="WQI4"/>
      <c r="WQJ4"/>
      <c r="WQK4"/>
      <c r="WQL4"/>
      <c r="WQM4"/>
      <c r="WQN4"/>
      <c r="WQO4"/>
      <c r="WQP4"/>
      <c r="WQQ4"/>
      <c r="WQR4"/>
      <c r="WQS4"/>
      <c r="WQT4"/>
      <c r="WQU4"/>
      <c r="WQV4"/>
      <c r="WQW4"/>
      <c r="WQX4"/>
      <c r="WQY4"/>
      <c r="WQZ4"/>
      <c r="WRA4"/>
      <c r="WRB4"/>
      <c r="WRC4"/>
      <c r="WRD4"/>
      <c r="WRE4"/>
      <c r="WRF4"/>
      <c r="WRG4"/>
      <c r="WRH4"/>
      <c r="WRI4"/>
      <c r="WRJ4"/>
      <c r="WRK4"/>
      <c r="WRL4"/>
      <c r="WRM4"/>
      <c r="WRN4"/>
      <c r="WRO4"/>
      <c r="WRP4"/>
      <c r="WRQ4"/>
      <c r="WRR4"/>
      <c r="WRS4"/>
      <c r="WRT4"/>
      <c r="WRU4"/>
      <c r="WRV4"/>
      <c r="WRW4"/>
      <c r="WRX4"/>
      <c r="WRY4"/>
      <c r="WRZ4"/>
      <c r="WSA4"/>
      <c r="WSB4"/>
      <c r="WSC4"/>
      <c r="WSD4"/>
      <c r="WSE4"/>
      <c r="WSF4"/>
      <c r="WSG4"/>
      <c r="WSH4"/>
      <c r="WSI4"/>
      <c r="WSJ4"/>
      <c r="WSK4"/>
      <c r="WSL4"/>
      <c r="WSM4"/>
      <c r="WSN4"/>
      <c r="WSO4"/>
      <c r="WSP4"/>
      <c r="WSQ4"/>
      <c r="WSR4"/>
      <c r="WSS4"/>
      <c r="WST4"/>
      <c r="WSU4"/>
      <c r="WSV4"/>
      <c r="WSW4"/>
      <c r="WSX4"/>
      <c r="WSY4"/>
      <c r="WSZ4"/>
      <c r="WTA4"/>
      <c r="WTB4"/>
      <c r="WTC4"/>
      <c r="WTD4"/>
      <c r="WTE4"/>
      <c r="WTF4"/>
      <c r="WTG4"/>
      <c r="WTH4"/>
      <c r="WTI4"/>
      <c r="WTJ4"/>
      <c r="WTK4"/>
      <c r="WTL4"/>
      <c r="WTM4"/>
      <c r="WTN4"/>
      <c r="WTO4"/>
      <c r="WTP4"/>
      <c r="WTQ4"/>
      <c r="WTR4"/>
      <c r="WTS4"/>
      <c r="WTT4"/>
      <c r="WTU4"/>
      <c r="WTV4"/>
      <c r="WTW4"/>
      <c r="WTX4"/>
      <c r="WTY4"/>
      <c r="WTZ4"/>
      <c r="WUA4"/>
      <c r="WUB4"/>
      <c r="WUC4"/>
      <c r="WUD4"/>
      <c r="WUE4"/>
      <c r="WUF4"/>
      <c r="WUG4"/>
      <c r="WUH4"/>
      <c r="WUI4"/>
      <c r="WUJ4"/>
      <c r="WUK4"/>
      <c r="WUL4"/>
      <c r="WUM4"/>
      <c r="WUN4"/>
      <c r="WUO4"/>
      <c r="WUP4"/>
      <c r="WUQ4"/>
      <c r="WUR4"/>
      <c r="WUS4"/>
      <c r="WUT4"/>
      <c r="WUU4"/>
      <c r="WUV4"/>
      <c r="WUW4"/>
      <c r="WUX4"/>
      <c r="WUY4"/>
      <c r="WUZ4"/>
      <c r="WVA4"/>
      <c r="WVB4"/>
      <c r="WVC4"/>
      <c r="WVD4"/>
      <c r="WVE4"/>
      <c r="WVF4"/>
      <c r="WVG4"/>
      <c r="WVH4"/>
      <c r="WVI4"/>
      <c r="WVJ4"/>
      <c r="WVK4"/>
      <c r="WVL4"/>
      <c r="WVM4"/>
      <c r="WVN4"/>
      <c r="WVO4"/>
      <c r="WVP4"/>
      <c r="WVQ4"/>
      <c r="WVR4"/>
      <c r="WVS4"/>
      <c r="WVT4"/>
      <c r="WVU4"/>
      <c r="WVV4"/>
      <c r="WVW4"/>
      <c r="WVX4"/>
      <c r="WVY4"/>
      <c r="WVZ4"/>
      <c r="WWA4"/>
      <c r="WWB4"/>
      <c r="WWC4"/>
      <c r="WWD4"/>
      <c r="WWE4"/>
      <c r="WWF4"/>
      <c r="WWG4"/>
      <c r="WWH4"/>
      <c r="WWI4"/>
      <c r="WWJ4"/>
      <c r="WWK4"/>
      <c r="WWL4"/>
      <c r="WWM4"/>
      <c r="WWN4"/>
      <c r="WWO4"/>
      <c r="WWP4"/>
      <c r="WWQ4"/>
      <c r="WWR4"/>
      <c r="WWS4"/>
      <c r="WWT4"/>
      <c r="WWU4"/>
      <c r="WWV4"/>
      <c r="WWW4"/>
      <c r="WWX4"/>
      <c r="WWY4"/>
      <c r="WWZ4"/>
      <c r="WXA4"/>
      <c r="WXB4"/>
      <c r="WXC4"/>
      <c r="WXD4"/>
      <c r="WXE4"/>
      <c r="WXF4"/>
      <c r="WXG4"/>
      <c r="WXH4"/>
      <c r="WXI4"/>
      <c r="WXJ4"/>
      <c r="WXK4"/>
      <c r="WXL4"/>
      <c r="WXM4"/>
      <c r="WXN4"/>
      <c r="WXO4"/>
      <c r="WXP4"/>
      <c r="WXQ4"/>
      <c r="WXR4"/>
      <c r="WXS4"/>
      <c r="WXT4"/>
      <c r="WXU4"/>
      <c r="WXV4"/>
      <c r="WXW4"/>
      <c r="WXX4"/>
      <c r="WXY4"/>
      <c r="WXZ4"/>
      <c r="WYA4"/>
      <c r="WYB4"/>
      <c r="WYC4"/>
      <c r="WYD4"/>
      <c r="WYE4"/>
      <c r="WYF4"/>
      <c r="WYG4"/>
      <c r="WYH4"/>
      <c r="WYI4"/>
      <c r="WYJ4"/>
      <c r="WYK4"/>
      <c r="WYL4"/>
      <c r="WYM4"/>
      <c r="WYN4"/>
      <c r="WYO4"/>
      <c r="WYP4"/>
      <c r="WYQ4"/>
      <c r="WYR4"/>
      <c r="WYS4"/>
      <c r="WYT4"/>
      <c r="WYU4"/>
      <c r="WYV4"/>
      <c r="WYW4"/>
      <c r="WYX4"/>
      <c r="WYY4"/>
      <c r="WYZ4"/>
      <c r="WZA4"/>
      <c r="WZB4"/>
      <c r="WZC4"/>
      <c r="WZD4"/>
      <c r="WZE4"/>
      <c r="WZF4"/>
      <c r="WZG4"/>
      <c r="WZH4"/>
      <c r="WZI4"/>
      <c r="WZJ4"/>
      <c r="WZK4"/>
      <c r="WZL4"/>
      <c r="WZM4"/>
      <c r="WZN4"/>
      <c r="WZO4"/>
      <c r="WZP4"/>
      <c r="WZQ4"/>
      <c r="WZR4"/>
      <c r="WZS4"/>
      <c r="WZT4"/>
      <c r="WZU4"/>
      <c r="WZV4"/>
      <c r="WZW4"/>
      <c r="WZX4"/>
      <c r="WZY4"/>
      <c r="WZZ4"/>
      <c r="XAA4"/>
      <c r="XAB4"/>
      <c r="XAC4"/>
      <c r="XAD4"/>
      <c r="XAE4"/>
      <c r="XAF4"/>
      <c r="XAG4"/>
      <c r="XAH4"/>
      <c r="XAI4"/>
      <c r="XAJ4"/>
      <c r="XAK4"/>
      <c r="XAL4"/>
      <c r="XAM4"/>
      <c r="XAN4"/>
      <c r="XAO4"/>
      <c r="XAP4"/>
      <c r="XAQ4"/>
      <c r="XAR4"/>
      <c r="XAS4"/>
      <c r="XAT4"/>
      <c r="XAU4"/>
      <c r="XAV4"/>
      <c r="XAW4"/>
      <c r="XAX4"/>
      <c r="XAY4"/>
      <c r="XAZ4"/>
      <c r="XBA4"/>
      <c r="XBB4"/>
      <c r="XBC4"/>
      <c r="XBD4"/>
      <c r="XBE4"/>
      <c r="XBF4"/>
      <c r="XBG4"/>
      <c r="XBH4"/>
      <c r="XBI4"/>
      <c r="XBJ4"/>
      <c r="XBK4"/>
      <c r="XBL4"/>
      <c r="XBM4"/>
      <c r="XBN4"/>
      <c r="XBO4"/>
      <c r="XBP4"/>
      <c r="XBQ4"/>
      <c r="XBR4"/>
      <c r="XBS4"/>
      <c r="XBT4"/>
      <c r="XBU4"/>
      <c r="XBV4"/>
      <c r="XBW4"/>
      <c r="XBX4"/>
      <c r="XBY4"/>
      <c r="XBZ4"/>
      <c r="XCA4"/>
      <c r="XCB4"/>
      <c r="XCC4"/>
      <c r="XCD4"/>
      <c r="XCE4"/>
      <c r="XCF4"/>
      <c r="XCG4"/>
      <c r="XCH4"/>
      <c r="XCI4"/>
      <c r="XCJ4"/>
      <c r="XCK4"/>
      <c r="XCL4"/>
      <c r="XCM4"/>
      <c r="XCN4"/>
      <c r="XCO4"/>
      <c r="XCP4"/>
      <c r="XCQ4"/>
      <c r="XCR4"/>
      <c r="XCS4"/>
      <c r="XCT4"/>
      <c r="XCU4"/>
      <c r="XCV4"/>
      <c r="XCW4"/>
      <c r="XCX4"/>
      <c r="XCY4"/>
      <c r="XCZ4"/>
      <c r="XDA4"/>
      <c r="XDB4"/>
      <c r="XDC4"/>
      <c r="XDD4"/>
      <c r="XDE4"/>
      <c r="XDF4"/>
      <c r="XDG4"/>
      <c r="XDH4"/>
      <c r="XDI4"/>
      <c r="XDJ4"/>
      <c r="XDK4"/>
      <c r="XDL4"/>
      <c r="XDM4"/>
      <c r="XDN4"/>
      <c r="XDO4"/>
      <c r="XDP4"/>
      <c r="XDQ4"/>
      <c r="XDR4"/>
      <c r="XDS4"/>
      <c r="XDT4"/>
      <c r="XDU4"/>
      <c r="XDV4"/>
      <c r="XDW4"/>
      <c r="XDX4"/>
      <c r="XDY4"/>
      <c r="XDZ4"/>
      <c r="XEA4"/>
      <c r="XEB4"/>
      <c r="XEC4"/>
      <c r="XED4"/>
      <c r="XEE4"/>
      <c r="XEF4"/>
      <c r="XEG4"/>
      <c r="XEH4"/>
      <c r="XEI4"/>
      <c r="XEJ4"/>
      <c r="XEK4"/>
      <c r="XEL4"/>
      <c r="XEM4"/>
      <c r="XEN4"/>
      <c r="XEO4"/>
      <c r="XEP4"/>
      <c r="XEQ4"/>
      <c r="XER4"/>
      <c r="XES4"/>
      <c r="XET4"/>
      <c r="XEU4"/>
      <c r="XEV4"/>
      <c r="XEW4"/>
      <c r="XEX4"/>
      <c r="XEY4"/>
      <c r="XEZ4"/>
      <c r="XFA4"/>
      <c r="XFB4"/>
      <c r="XFC4"/>
      <c r="XFD4"/>
    </row>
    <row r="5" spans="1:16384" ht="15" customHeight="1">
      <c r="A5" t="s">
        <v>609</v>
      </c>
      <c r="B5" s="52"/>
      <c r="C5" s="14" t="s">
        <v>38</v>
      </c>
      <c r="D5" s="51" t="s">
        <v>582</v>
      </c>
      <c r="E5" s="51" t="s">
        <v>583</v>
      </c>
      <c r="F5" s="51" t="s">
        <v>584</v>
      </c>
      <c r="G5" s="51" t="s">
        <v>585</v>
      </c>
      <c r="H5" s="51" t="s">
        <v>586</v>
      </c>
      <c r="L5" t="s">
        <v>52</v>
      </c>
      <c r="O5" s="81"/>
      <c r="P5" t="s">
        <v>534</v>
      </c>
    </row>
    <row r="6" spans="1:16384" ht="15" customHeight="1" thickBot="1">
      <c r="B6" s="13"/>
      <c r="C6" s="13"/>
      <c r="D6" s="6"/>
      <c r="E6" s="6"/>
      <c r="F6" s="6"/>
      <c r="G6" s="6"/>
      <c r="H6" s="6"/>
    </row>
    <row r="7" spans="1:16384" ht="15" customHeight="1">
      <c r="A7" s="115" t="s">
        <v>34</v>
      </c>
      <c r="B7" s="115" t="s">
        <v>77</v>
      </c>
      <c r="C7" s="115" t="s">
        <v>78</v>
      </c>
      <c r="D7" s="115" t="s">
        <v>587</v>
      </c>
      <c r="E7" s="115" t="s">
        <v>588</v>
      </c>
      <c r="F7" s="115" t="s">
        <v>589</v>
      </c>
      <c r="G7" s="115" t="s">
        <v>590</v>
      </c>
      <c r="H7" s="115" t="s">
        <v>611</v>
      </c>
      <c r="I7" s="53"/>
      <c r="J7" s="78"/>
      <c r="K7" s="78"/>
      <c r="L7" s="291" t="s">
        <v>875</v>
      </c>
      <c r="M7" s="295" t="s">
        <v>821</v>
      </c>
      <c r="N7" s="291" t="s">
        <v>326</v>
      </c>
      <c r="P7" s="291" t="s">
        <v>875</v>
      </c>
      <c r="Q7" s="295" t="s">
        <v>821</v>
      </c>
      <c r="R7" s="291" t="s">
        <v>326</v>
      </c>
      <c r="T7" s="498" t="s">
        <v>1534</v>
      </c>
    </row>
    <row r="8" spans="1:16384" ht="15" customHeight="1">
      <c r="A8" s="116" t="s">
        <v>79</v>
      </c>
      <c r="B8" s="117">
        <v>8</v>
      </c>
      <c r="C8" s="117">
        <v>15</v>
      </c>
      <c r="D8" s="116"/>
      <c r="E8" s="118"/>
      <c r="F8" s="119"/>
      <c r="G8" s="119"/>
      <c r="H8" s="120"/>
      <c r="I8" s="10"/>
      <c r="L8" s="19" t="s">
        <v>351</v>
      </c>
      <c r="M8" s="19">
        <v>61</v>
      </c>
      <c r="N8" s="19" t="s">
        <v>612</v>
      </c>
      <c r="P8" s="19" t="s">
        <v>351</v>
      </c>
      <c r="Q8" s="19">
        <v>61</v>
      </c>
      <c r="R8" s="19" t="s">
        <v>612</v>
      </c>
    </row>
    <row r="9" spans="1:16384">
      <c r="A9" s="47" t="s">
        <v>80</v>
      </c>
      <c r="B9" s="121">
        <v>6</v>
      </c>
      <c r="C9" s="121">
        <v>12</v>
      </c>
      <c r="D9" s="47"/>
      <c r="E9" s="122"/>
      <c r="F9" s="119"/>
      <c r="G9" s="119"/>
      <c r="H9" s="120"/>
      <c r="L9" s="292" t="s">
        <v>503</v>
      </c>
      <c r="M9" s="293">
        <v>18</v>
      </c>
      <c r="N9" s="19" t="s">
        <v>613</v>
      </c>
      <c r="P9" s="292" t="s">
        <v>503</v>
      </c>
      <c r="Q9" s="293">
        <v>18</v>
      </c>
      <c r="R9" s="19" t="s">
        <v>613</v>
      </c>
    </row>
    <row r="10" spans="1:16384" ht="15.75" customHeight="1">
      <c r="A10" s="116" t="s">
        <v>81</v>
      </c>
      <c r="B10" s="117">
        <v>6</v>
      </c>
      <c r="C10" s="117">
        <v>26</v>
      </c>
      <c r="D10" s="116"/>
      <c r="E10" s="118"/>
      <c r="F10" s="119"/>
      <c r="G10" s="119"/>
      <c r="H10" s="120"/>
      <c r="L10" s="289" t="s">
        <v>351</v>
      </c>
      <c r="M10">
        <v>20</v>
      </c>
      <c r="N10" s="113" t="s">
        <v>612</v>
      </c>
      <c r="P10" s="289" t="s">
        <v>351</v>
      </c>
      <c r="Q10">
        <v>20</v>
      </c>
      <c r="R10" s="113" t="s">
        <v>612</v>
      </c>
    </row>
    <row r="11" spans="1:16384">
      <c r="A11" s="47" t="s">
        <v>82</v>
      </c>
      <c r="B11" s="121">
        <v>2</v>
      </c>
      <c r="C11" s="121">
        <v>9</v>
      </c>
      <c r="D11" s="47"/>
      <c r="E11" s="122"/>
      <c r="F11" s="119"/>
      <c r="G11" s="119"/>
      <c r="H11" s="120"/>
      <c r="L11" s="114" t="s">
        <v>30</v>
      </c>
      <c r="M11" s="5">
        <v>76</v>
      </c>
      <c r="N11" s="113" t="s">
        <v>612</v>
      </c>
      <c r="P11" s="114" t="s">
        <v>30</v>
      </c>
      <c r="Q11" s="5">
        <v>76</v>
      </c>
      <c r="R11" s="113" t="s">
        <v>612</v>
      </c>
    </row>
    <row r="12" spans="1:16384" ht="15" customHeight="1">
      <c r="A12" s="116" t="s">
        <v>83</v>
      </c>
      <c r="B12" s="117">
        <v>11</v>
      </c>
      <c r="C12" s="117">
        <v>13</v>
      </c>
      <c r="D12" s="116"/>
      <c r="E12" s="118"/>
      <c r="F12" s="119"/>
      <c r="G12" s="119"/>
      <c r="H12" s="120"/>
      <c r="L12" s="19" t="s">
        <v>30</v>
      </c>
      <c r="M12" s="294">
        <v>35</v>
      </c>
      <c r="N12" s="19" t="s">
        <v>613</v>
      </c>
      <c r="P12" s="19" t="s">
        <v>30</v>
      </c>
      <c r="Q12" s="294">
        <v>35</v>
      </c>
      <c r="R12" s="19" t="s">
        <v>613</v>
      </c>
    </row>
    <row r="13" spans="1:16384" ht="15" customHeight="1"/>
    <row r="14" spans="1:16384">
      <c r="A14" s="123" t="s">
        <v>7</v>
      </c>
      <c r="B14" s="124">
        <f>SUM(B8:B12)</f>
        <v>33</v>
      </c>
      <c r="C14" s="124"/>
      <c r="D14" s="123"/>
      <c r="E14" s="125"/>
      <c r="F14" s="123"/>
      <c r="G14" s="123"/>
      <c r="H14" s="125"/>
      <c r="J14" s="5" t="s">
        <v>591</v>
      </c>
      <c r="L14" s="498" t="s">
        <v>1534</v>
      </c>
    </row>
    <row r="15" spans="1:16384" ht="15" customHeight="1">
      <c r="A15" s="123" t="s">
        <v>84</v>
      </c>
      <c r="B15" s="124">
        <f>AVERAGE(B8:B12)</f>
        <v>6.6</v>
      </c>
      <c r="C15" s="124"/>
      <c r="D15" s="123"/>
      <c r="E15" s="125"/>
      <c r="F15" s="123"/>
      <c r="G15" s="123"/>
      <c r="H15" s="125"/>
      <c r="I15" s="5"/>
    </row>
    <row r="16" spans="1:16384" ht="15" customHeight="1">
      <c r="B16" s="10"/>
      <c r="C16" s="10"/>
    </row>
    <row r="17" spans="1:6" ht="28.8">
      <c r="C17" s="54" t="s">
        <v>592</v>
      </c>
      <c r="D17" s="126">
        <v>20</v>
      </c>
      <c r="F17" t="s">
        <v>593</v>
      </c>
    </row>
    <row r="18" spans="1:6" ht="15" customHeight="1"/>
    <row r="19" spans="1:6" ht="15" customHeight="1"/>
    <row r="20" spans="1:6" ht="15" customHeight="1"/>
    <row r="21" spans="1:6" ht="15" customHeight="1">
      <c r="A21" t="s">
        <v>610</v>
      </c>
      <c r="B21" s="52"/>
      <c r="C21" s="6"/>
      <c r="D21" s="51" t="s">
        <v>540</v>
      </c>
      <c r="E21" s="58" t="s">
        <v>541</v>
      </c>
      <c r="F21" s="7" t="s">
        <v>594</v>
      </c>
    </row>
    <row r="22" spans="1:6" ht="15" customHeight="1">
      <c r="B22" s="13"/>
      <c r="C22" s="6"/>
      <c r="D22" s="6"/>
      <c r="E22" s="6"/>
    </row>
    <row r="23" spans="1:6" ht="29.4" thickBot="1">
      <c r="A23" s="84" t="s">
        <v>1</v>
      </c>
      <c r="B23" s="85" t="s">
        <v>542</v>
      </c>
      <c r="C23" s="85" t="s">
        <v>543</v>
      </c>
      <c r="D23" s="85" t="s">
        <v>544</v>
      </c>
      <c r="E23" s="85" t="s">
        <v>595</v>
      </c>
      <c r="F23" s="85" t="s">
        <v>596</v>
      </c>
    </row>
    <row r="24" spans="1:6" ht="15" customHeight="1" thickTop="1">
      <c r="A24" s="86">
        <v>101</v>
      </c>
      <c r="B24" s="87">
        <v>2300000</v>
      </c>
      <c r="C24" s="87">
        <v>-2000000</v>
      </c>
      <c r="D24" s="87"/>
    </row>
    <row r="25" spans="1:6" ht="15" customHeight="1">
      <c r="A25" s="88">
        <v>102</v>
      </c>
      <c r="B25" s="89">
        <v>5400000</v>
      </c>
      <c r="C25" s="89">
        <v>-5400000</v>
      </c>
      <c r="D25" s="89"/>
    </row>
    <row r="26" spans="1:6" ht="15" customHeight="1">
      <c r="A26" s="90">
        <v>103</v>
      </c>
      <c r="B26" s="91">
        <v>3650000</v>
      </c>
      <c r="C26" s="91">
        <v>-4600000</v>
      </c>
      <c r="D26" s="91"/>
    </row>
    <row r="27" spans="1:6" ht="15" customHeight="1">
      <c r="A27" s="88">
        <v>104</v>
      </c>
      <c r="B27" s="89">
        <v>4000000</v>
      </c>
      <c r="C27" s="89">
        <v>-2500000</v>
      </c>
      <c r="D27" s="89"/>
    </row>
    <row r="28" spans="1:6" ht="15" customHeight="1">
      <c r="A28" s="90">
        <v>105</v>
      </c>
      <c r="B28" s="91">
        <v>6500000</v>
      </c>
      <c r="C28" s="91">
        <v>-7600000</v>
      </c>
      <c r="D28" s="91"/>
    </row>
    <row r="29" spans="1:6" ht="15" customHeight="1"/>
    <row r="30" spans="1:6" ht="15" customHeight="1">
      <c r="A30" s="92" t="s">
        <v>7</v>
      </c>
      <c r="B30" s="93">
        <f>SUM(B24:B28)</f>
        <v>21850000</v>
      </c>
      <c r="C30" s="93"/>
      <c r="D30" s="93"/>
      <c r="E30" s="94"/>
      <c r="F30" s="94"/>
    </row>
    <row r="31" spans="1:6" ht="15" customHeight="1">
      <c r="A31" s="92" t="s">
        <v>84</v>
      </c>
      <c r="B31" s="95">
        <f>AVERAGE(B24:B28)</f>
        <v>4370000</v>
      </c>
      <c r="C31" s="95"/>
      <c r="D31" s="95"/>
      <c r="E31" s="95"/>
      <c r="F31" s="95"/>
    </row>
    <row r="32" spans="1:6" ht="15" customHeight="1">
      <c r="D32" s="6"/>
    </row>
    <row r="33" spans="1:11" ht="28.8">
      <c r="C33" s="54" t="s">
        <v>545</v>
      </c>
      <c r="D33" s="96">
        <v>4000</v>
      </c>
    </row>
    <row r="34" spans="1:11" ht="15" customHeight="1"/>
    <row r="35" spans="1:11">
      <c r="B35" t="s">
        <v>1146</v>
      </c>
      <c r="D35" s="315" t="s">
        <v>1147</v>
      </c>
      <c r="E35" s="315" t="s">
        <v>1148</v>
      </c>
      <c r="F35" s="315" t="s">
        <v>1149</v>
      </c>
      <c r="G35" s="315"/>
      <c r="H35" s="316"/>
      <c r="I35" s="316"/>
      <c r="J35" s="316"/>
    </row>
    <row r="36" spans="1:11">
      <c r="B36" s="5"/>
      <c r="D36" s="5"/>
      <c r="E36" s="14" t="s">
        <v>1150</v>
      </c>
      <c r="F36" s="317">
        <v>1.1000000000000001</v>
      </c>
      <c r="G36" s="317">
        <v>1.2</v>
      </c>
      <c r="H36" s="317">
        <v>1.3</v>
      </c>
    </row>
    <row r="38" spans="1:11" ht="15" thickBot="1">
      <c r="A38" s="6"/>
      <c r="B38" s="318" t="s">
        <v>1151</v>
      </c>
      <c r="C38" s="85" t="s">
        <v>18</v>
      </c>
      <c r="D38" s="85" t="s">
        <v>546</v>
      </c>
      <c r="E38" s="85" t="s">
        <v>1152</v>
      </c>
      <c r="F38" s="85" t="s">
        <v>1153</v>
      </c>
      <c r="G38" s="85" t="s">
        <v>1154</v>
      </c>
      <c r="H38" s="85" t="s">
        <v>1155</v>
      </c>
      <c r="I38" s="6"/>
      <c r="J38" s="6"/>
      <c r="K38" s="6"/>
    </row>
    <row r="39" spans="1:11" ht="15.6" thickTop="1" thickBot="1">
      <c r="B39" s="319">
        <v>76</v>
      </c>
      <c r="C39" s="320">
        <v>20000</v>
      </c>
      <c r="D39" s="320"/>
      <c r="E39" s="321"/>
      <c r="F39" s="320"/>
      <c r="G39" s="320"/>
      <c r="H39" s="320"/>
    </row>
    <row r="40" spans="1:11" ht="15.6" thickTop="1" thickBot="1">
      <c r="B40" s="322">
        <v>65</v>
      </c>
      <c r="C40" s="323">
        <v>30000</v>
      </c>
      <c r="D40" s="323"/>
      <c r="E40" s="321"/>
      <c r="F40" s="323"/>
      <c r="G40" s="323"/>
      <c r="H40" s="323"/>
    </row>
    <row r="41" spans="1:11" ht="15.6" thickTop="1" thickBot="1">
      <c r="B41" s="322">
        <v>24</v>
      </c>
      <c r="C41" s="323">
        <v>80000</v>
      </c>
      <c r="D41" s="323"/>
      <c r="E41" s="321"/>
      <c r="F41" s="323"/>
      <c r="G41" s="323"/>
      <c r="H41" s="323"/>
    </row>
    <row r="42" spans="1:11" ht="15" thickTop="1">
      <c r="B42" s="322">
        <v>86</v>
      </c>
      <c r="C42" s="323">
        <v>10000</v>
      </c>
      <c r="D42" s="323"/>
      <c r="E42" s="321"/>
      <c r="F42" s="323"/>
      <c r="G42" s="323"/>
      <c r="H42" s="323"/>
    </row>
    <row r="43" spans="1:11" ht="15" thickBot="1">
      <c r="A43" s="5" t="s">
        <v>7</v>
      </c>
      <c r="B43" s="16">
        <f t="shared" ref="B43:H43" si="0">SUM(B39:B42)</f>
        <v>251</v>
      </c>
      <c r="C43" s="16">
        <f t="shared" si="0"/>
        <v>140000</v>
      </c>
      <c r="D43" s="16">
        <f t="shared" si="0"/>
        <v>0</v>
      </c>
      <c r="E43" s="324">
        <f t="shared" si="0"/>
        <v>0</v>
      </c>
      <c r="F43" s="16">
        <f t="shared" si="0"/>
        <v>0</v>
      </c>
      <c r="G43" s="16">
        <f t="shared" si="0"/>
        <v>0</v>
      </c>
      <c r="H43" s="16">
        <f t="shared" si="0"/>
        <v>0</v>
      </c>
    </row>
    <row r="44" spans="1:11" ht="14.4" customHeight="1" thickTop="1"/>
  </sheetData>
  <conditionalFormatting sqref="A1">
    <cfRule type="containsText" dxfId="71" priority="3" operator="containsText" text="redo">
      <formula>NOT(ISERROR(SEARCH("redo",A1)))</formula>
    </cfRule>
  </conditionalFormatting>
  <conditionalFormatting sqref="D8:D12">
    <cfRule type="iconSet" priority="2">
      <iconSet iconSet="3Arrows">
        <cfvo type="percent" val="0"/>
        <cfvo type="percent" val="33"/>
        <cfvo type="percent" val="67"/>
      </iconSet>
    </cfRule>
  </conditionalFormatting>
  <hyperlinks>
    <hyperlink ref="D2" location="Contents!A1" display="Click to go back to contents page" xr:uid="{00000000-0004-0000-0300-000001000000}"/>
    <hyperlink ref="D1" location="Introduction!A1" display="Click here to go to introduction" xr:uid="{33602636-B0F9-4991-864D-2664E0DDA3FD}"/>
  </hyperlinks>
  <pageMargins left="0.70866141732283472" right="0.70866141732283472" top="0.74803149606299213" bottom="0.74803149606299213" header="0.31496062992125984" footer="0.31496062992125984"/>
  <pageSetup scale="62" orientation="landscape" horizont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4A946D-71D8-4C1B-8A76-BCBC35656CCC}">
  <sheetPr codeName="Sheet15">
    <tabColor theme="5" tint="0.59999389629810485"/>
    <pageSetUpPr fitToPage="1"/>
  </sheetPr>
  <dimension ref="A1:C28"/>
  <sheetViews>
    <sheetView showGridLines="0" topLeftCell="A4" workbookViewId="0">
      <selection activeCell="A4" sqref="A4"/>
    </sheetView>
  </sheetViews>
  <sheetFormatPr defaultRowHeight="15" customHeight="1"/>
  <cols>
    <col min="1" max="1" width="10.44140625" customWidth="1"/>
    <col min="2" max="2" width="59.44140625" customWidth="1"/>
    <col min="3" max="3" width="57.44140625" customWidth="1"/>
    <col min="4" max="15" width="8.88671875" customWidth="1"/>
  </cols>
  <sheetData>
    <row r="1" spans="1:3" ht="14.4">
      <c r="A1" s="38" t="s">
        <v>32</v>
      </c>
      <c r="B1" s="10"/>
      <c r="C1" s="18" t="s">
        <v>21</v>
      </c>
    </row>
    <row r="2" spans="1:3" ht="14.4">
      <c r="A2" s="11" t="s">
        <v>805</v>
      </c>
      <c r="B2" s="10"/>
      <c r="C2" s="10"/>
    </row>
    <row r="3" spans="1:3" ht="14.4">
      <c r="A3" s="10" t="s">
        <v>804</v>
      </c>
      <c r="B3" s="10"/>
      <c r="C3" s="10"/>
    </row>
    <row r="4" spans="1:3" ht="14.4">
      <c r="A4" s="10"/>
      <c r="B4" s="12"/>
      <c r="C4" s="12"/>
    </row>
    <row r="5" spans="1:3" ht="14.4">
      <c r="A5" s="1" t="s">
        <v>0</v>
      </c>
      <c r="C5" s="6"/>
    </row>
    <row r="6" spans="1:3" ht="14.4">
      <c r="A6" t="s">
        <v>803</v>
      </c>
      <c r="B6" s="6"/>
      <c r="C6" s="6"/>
    </row>
    <row r="7" spans="1:3" ht="7.5" customHeight="1">
      <c r="A7" s="6"/>
      <c r="B7" s="6"/>
      <c r="C7" s="6"/>
    </row>
    <row r="8" spans="1:3" ht="14.4">
      <c r="A8" s="1" t="s">
        <v>574</v>
      </c>
      <c r="C8" s="6"/>
    </row>
    <row r="9" spans="1:3" ht="14.4">
      <c r="A9" t="s">
        <v>802</v>
      </c>
    </row>
    <row r="10" spans="1:3" ht="14.4">
      <c r="A10" t="s">
        <v>801</v>
      </c>
    </row>
    <row r="11" spans="1:3" ht="7.5" customHeight="1"/>
    <row r="12" spans="1:3" thickBot="1">
      <c r="A12" s="1" t="s">
        <v>800</v>
      </c>
    </row>
    <row r="13" spans="1:3" thickBot="1">
      <c r="A13" s="208" t="s">
        <v>1</v>
      </c>
      <c r="B13" s="207" t="s">
        <v>2</v>
      </c>
      <c r="C13" s="207" t="s">
        <v>799</v>
      </c>
    </row>
    <row r="14" spans="1:3" ht="14.4">
      <c r="A14" s="153">
        <v>1</v>
      </c>
      <c r="B14" s="206" t="s">
        <v>798</v>
      </c>
      <c r="C14" s="206"/>
    </row>
    <row r="15" spans="1:3" ht="14.4">
      <c r="A15">
        <v>2</v>
      </c>
      <c r="B15" s="6" t="s">
        <v>797</v>
      </c>
      <c r="C15" s="6"/>
    </row>
    <row r="16" spans="1:3" ht="14.4">
      <c r="A16" s="159">
        <v>3</v>
      </c>
      <c r="B16" s="148" t="s">
        <v>796</v>
      </c>
      <c r="C16" s="148"/>
    </row>
    <row r="17" spans="1:3" ht="28.8">
      <c r="A17">
        <v>4</v>
      </c>
      <c r="B17" s="6" t="s">
        <v>795</v>
      </c>
      <c r="C17" s="6" t="s">
        <v>794</v>
      </c>
    </row>
    <row r="18" spans="1:3" ht="28.8">
      <c r="A18" s="159">
        <v>5</v>
      </c>
      <c r="B18" s="148" t="s">
        <v>793</v>
      </c>
      <c r="C18" s="148"/>
    </row>
    <row r="19" spans="1:3" ht="28.8">
      <c r="A19">
        <v>6</v>
      </c>
      <c r="B19" s="6" t="s">
        <v>792</v>
      </c>
      <c r="C19" s="6" t="s">
        <v>791</v>
      </c>
    </row>
    <row r="20" spans="1:3" ht="14.4">
      <c r="A20" s="205" t="s">
        <v>790</v>
      </c>
      <c r="B20" s="148"/>
      <c r="C20" s="148"/>
    </row>
    <row r="21" spans="1:3" ht="32.25" customHeight="1">
      <c r="A21" t="s">
        <v>789</v>
      </c>
      <c r="B21" s="6" t="s">
        <v>788</v>
      </c>
      <c r="C21" s="6" t="s">
        <v>787</v>
      </c>
    </row>
    <row r="22" spans="1:3" ht="33" customHeight="1">
      <c r="A22" s="159" t="s">
        <v>786</v>
      </c>
      <c r="B22" s="148" t="s">
        <v>785</v>
      </c>
      <c r="C22" s="148" t="s">
        <v>784</v>
      </c>
    </row>
    <row r="23" spans="1:3" ht="28.8">
      <c r="A23" s="29" t="s">
        <v>783</v>
      </c>
      <c r="B23" s="29" t="s">
        <v>782</v>
      </c>
      <c r="C23" s="29" t="s">
        <v>781</v>
      </c>
    </row>
    <row r="24" spans="1:3" ht="28.8">
      <c r="A24" s="148" t="s">
        <v>780</v>
      </c>
      <c r="B24" s="148" t="s">
        <v>779</v>
      </c>
      <c r="C24" s="148" t="s">
        <v>778</v>
      </c>
    </row>
    <row r="25" spans="1:3" ht="28.8">
      <c r="A25" s="6" t="s">
        <v>777</v>
      </c>
      <c r="B25" s="6" t="s">
        <v>776</v>
      </c>
      <c r="C25" s="6" t="s">
        <v>775</v>
      </c>
    </row>
    <row r="26" spans="1:3" ht="43.8" thickBot="1">
      <c r="A26" s="163" t="s">
        <v>774</v>
      </c>
      <c r="B26" s="162" t="s">
        <v>773</v>
      </c>
      <c r="C26" s="162" t="s">
        <v>772</v>
      </c>
    </row>
    <row r="27" spans="1:3" ht="15" customHeight="1">
      <c r="B27" s="6"/>
      <c r="C27" s="6"/>
    </row>
    <row r="28" spans="1:3" ht="15" customHeight="1">
      <c r="A28" s="5" t="s">
        <v>771</v>
      </c>
    </row>
  </sheetData>
  <hyperlinks>
    <hyperlink ref="C1" location="Introduction!A1" display="Click here to go to introduction" xr:uid="{213C2421-C2B3-480E-AE90-D01218DDA489}"/>
  </hyperlinks>
  <pageMargins left="0.70866141732283472" right="0.70866141732283472" top="0.74803149606299213" bottom="0.74803149606299213" header="0.31496062992125984" footer="0.31496062992125984"/>
  <pageSetup paperSize="9" scale="8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49FD56-FC74-462B-8332-415D76553BEB}">
  <sheetPr codeName="Sheet16">
    <tabColor theme="5" tint="0.59999389629810485"/>
    <pageSetUpPr fitToPage="1"/>
  </sheetPr>
  <dimension ref="A1:K58"/>
  <sheetViews>
    <sheetView topLeftCell="A40" zoomScaleNormal="100" workbookViewId="0">
      <selection activeCell="D49" sqref="D49"/>
    </sheetView>
  </sheetViews>
  <sheetFormatPr defaultRowHeight="15" customHeight="1"/>
  <cols>
    <col min="1" max="2" width="14.33203125" customWidth="1"/>
    <col min="3" max="3" width="18.33203125" customWidth="1"/>
    <col min="4" max="4" width="23.5546875" customWidth="1"/>
    <col min="5" max="5" width="21.33203125" customWidth="1"/>
    <col min="6" max="6" width="6.5546875" customWidth="1"/>
    <col min="7" max="7" width="18" bestFit="1" customWidth="1"/>
    <col min="8" max="8" width="15.5546875" bestFit="1" customWidth="1"/>
    <col min="9" max="9" width="16.88671875" customWidth="1"/>
    <col min="10" max="10" width="13.6640625" customWidth="1"/>
    <col min="11" max="11" width="15.109375" customWidth="1"/>
    <col min="12" max="25" width="8.88671875" customWidth="1"/>
  </cols>
  <sheetData>
    <row r="1" spans="1:11" ht="14.25" customHeight="1">
      <c r="A1" s="38" t="s">
        <v>32</v>
      </c>
      <c r="D1" s="18" t="s">
        <v>21</v>
      </c>
    </row>
    <row r="2" spans="1:11" ht="14.25" customHeight="1">
      <c r="A2" s="11" t="s">
        <v>852</v>
      </c>
    </row>
    <row r="3" spans="1:11" ht="14.25" customHeight="1">
      <c r="A3" s="31"/>
    </row>
    <row r="4" spans="1:11" ht="15" customHeight="1" thickBot="1">
      <c r="A4" s="236" t="s">
        <v>13</v>
      </c>
      <c r="B4" s="232"/>
      <c r="C4" s="235" t="s">
        <v>851</v>
      </c>
      <c r="D4" s="234"/>
    </row>
    <row r="5" spans="1:11" ht="15.75" customHeight="1" thickBot="1">
      <c r="A5">
        <v>1</v>
      </c>
      <c r="B5" s="233" t="s">
        <v>850</v>
      </c>
      <c r="C5" s="220" t="s">
        <v>832</v>
      </c>
    </row>
    <row r="6" spans="1:11" ht="14.25" customHeight="1">
      <c r="A6">
        <v>2</v>
      </c>
      <c r="B6" s="232" t="s">
        <v>837</v>
      </c>
      <c r="C6" s="232">
        <f>VLOOKUP($C$5,$B$17:$G$22,A6,0)</f>
        <v>600</v>
      </c>
    </row>
    <row r="7" spans="1:11" ht="14.25" customHeight="1">
      <c r="A7">
        <v>3</v>
      </c>
      <c r="B7" t="s">
        <v>845</v>
      </c>
      <c r="C7" s="232">
        <f>VLOOKUP($C$5,$B$17:$G$22,A7,0)</f>
        <v>200</v>
      </c>
    </row>
    <row r="8" spans="1:11" ht="14.25" customHeight="1">
      <c r="A8">
        <v>4</v>
      </c>
      <c r="B8" t="s">
        <v>843</v>
      </c>
      <c r="C8" s="232">
        <f>VLOOKUP($C$5,$B$17:$G$22,A8,0)</f>
        <v>900</v>
      </c>
    </row>
    <row r="9" spans="1:11" ht="14.25" customHeight="1" thickBot="1">
      <c r="B9" t="s">
        <v>572</v>
      </c>
      <c r="C9" s="16">
        <f>SUM(C6:C8)</f>
        <v>1700</v>
      </c>
    </row>
    <row r="10" spans="1:11" ht="14.25" customHeight="1" thickTop="1">
      <c r="A10">
        <v>5</v>
      </c>
      <c r="B10" t="s">
        <v>571</v>
      </c>
      <c r="C10" s="17">
        <f>VLOOKUP($C$5,$B$17:$G$22,A10,0)</f>
        <v>500</v>
      </c>
    </row>
    <row r="11" spans="1:11" ht="21.75" customHeight="1">
      <c r="A11">
        <v>6</v>
      </c>
      <c r="B11" t="s">
        <v>848</v>
      </c>
      <c r="C11" s="231" t="str">
        <f>VLOOKUP($C$5,$B$17:$G$22,A11,0)</f>
        <v>AAA</v>
      </c>
    </row>
    <row r="15" spans="1:11" ht="15" customHeight="1">
      <c r="J15" s="230" t="s">
        <v>849</v>
      </c>
      <c r="K15" s="230"/>
    </row>
    <row r="16" spans="1:11" ht="15" customHeight="1" thickBot="1"/>
    <row r="17" spans="1:11" ht="15" customHeight="1" thickBot="1">
      <c r="B17" s="229" t="s">
        <v>835</v>
      </c>
      <c r="C17" s="218" t="s">
        <v>837</v>
      </c>
      <c r="D17" s="217" t="s">
        <v>845</v>
      </c>
      <c r="E17" s="217" t="s">
        <v>843</v>
      </c>
      <c r="F17" s="217" t="s">
        <v>571</v>
      </c>
      <c r="G17" s="228" t="s">
        <v>848</v>
      </c>
      <c r="J17" s="227" t="s">
        <v>847</v>
      </c>
      <c r="K17" s="227" t="s">
        <v>617</v>
      </c>
    </row>
    <row r="18" spans="1:11" ht="15" customHeight="1">
      <c r="B18" s="175" t="s">
        <v>616</v>
      </c>
      <c r="C18" s="226">
        <v>400</v>
      </c>
      <c r="D18" s="225">
        <v>100</v>
      </c>
      <c r="E18" s="225">
        <v>300</v>
      </c>
      <c r="F18" s="225">
        <v>-300</v>
      </c>
      <c r="G18" s="224" t="s">
        <v>846</v>
      </c>
      <c r="J18" s="153" t="s">
        <v>845</v>
      </c>
      <c r="K18" s="153">
        <f>HLOOKUP(J18,$B$17:$G$23,6,0)</f>
        <v>500</v>
      </c>
    </row>
    <row r="19" spans="1:11" ht="15" customHeight="1">
      <c r="B19" s="175" t="s">
        <v>614</v>
      </c>
      <c r="C19" s="226">
        <v>300</v>
      </c>
      <c r="D19" s="225">
        <v>800</v>
      </c>
      <c r="E19" s="225">
        <v>700</v>
      </c>
      <c r="F19" s="225">
        <v>-100</v>
      </c>
      <c r="G19" s="224" t="s">
        <v>844</v>
      </c>
      <c r="J19" t="s">
        <v>843</v>
      </c>
      <c r="K19">
        <f>HLOOKUP(J19,$B$17:$G$23,6,0)</f>
        <v>100</v>
      </c>
    </row>
    <row r="20" spans="1:11" ht="15" customHeight="1" thickBot="1">
      <c r="B20" s="175" t="s">
        <v>576</v>
      </c>
      <c r="C20" s="226">
        <v>200</v>
      </c>
      <c r="D20" s="225">
        <v>700</v>
      </c>
      <c r="E20" s="225">
        <v>400</v>
      </c>
      <c r="F20" s="225">
        <v>200</v>
      </c>
      <c r="G20" s="224" t="s">
        <v>842</v>
      </c>
      <c r="J20" s="163" t="s">
        <v>837</v>
      </c>
      <c r="K20" s="163">
        <f>HLOOKUP(J20,$B$17:$G$23,6,0)</f>
        <v>300</v>
      </c>
    </row>
    <row r="21" spans="1:11" ht="15" customHeight="1">
      <c r="B21" s="175" t="s">
        <v>832</v>
      </c>
      <c r="C21" s="226">
        <v>600</v>
      </c>
      <c r="D21" s="225">
        <v>200</v>
      </c>
      <c r="E21" s="225">
        <v>900</v>
      </c>
      <c r="F21" s="225">
        <v>500</v>
      </c>
      <c r="G21" s="224" t="s">
        <v>841</v>
      </c>
    </row>
    <row r="22" spans="1:11" ht="15" customHeight="1">
      <c r="B22" s="175" t="s">
        <v>617</v>
      </c>
      <c r="C22" s="226">
        <v>300</v>
      </c>
      <c r="D22" s="225">
        <v>500</v>
      </c>
      <c r="E22" s="225">
        <v>100</v>
      </c>
      <c r="F22" s="225">
        <v>150</v>
      </c>
      <c r="G22" s="224" t="s">
        <v>840</v>
      </c>
    </row>
    <row r="23" spans="1:11" ht="15" customHeight="1">
      <c r="B23" s="186" t="s">
        <v>615</v>
      </c>
      <c r="C23" s="223">
        <v>100</v>
      </c>
      <c r="D23" s="222">
        <v>400</v>
      </c>
      <c r="E23" s="222">
        <v>600</v>
      </c>
      <c r="F23" s="222">
        <v>-20</v>
      </c>
      <c r="G23" s="221" t="s">
        <v>839</v>
      </c>
    </row>
    <row r="26" spans="1:11" ht="15" customHeight="1" thickBot="1">
      <c r="A26" s="35" t="s">
        <v>838</v>
      </c>
      <c r="B26" s="35"/>
      <c r="C26" s="35"/>
    </row>
    <row r="27" spans="1:11" thickBot="1">
      <c r="C27" s="220" t="s">
        <v>614</v>
      </c>
    </row>
    <row r="28" spans="1:11" ht="14.4">
      <c r="B28" t="s">
        <v>837</v>
      </c>
    </row>
    <row r="31" spans="1:11" ht="14.4">
      <c r="A31" s="35" t="s">
        <v>836</v>
      </c>
      <c r="B31" s="35"/>
      <c r="C31" s="35"/>
    </row>
    <row r="32" spans="1:11" ht="14.4">
      <c r="A32" s="219" t="s">
        <v>1</v>
      </c>
      <c r="B32" s="218" t="s">
        <v>29</v>
      </c>
      <c r="C32" s="217" t="s">
        <v>835</v>
      </c>
      <c r="D32" s="217" t="s">
        <v>571</v>
      </c>
      <c r="E32" s="216" t="s">
        <v>834</v>
      </c>
    </row>
    <row r="33" spans="1:11" ht="14.4">
      <c r="A33">
        <v>1</v>
      </c>
      <c r="B33" t="s">
        <v>833</v>
      </c>
      <c r="C33" t="s">
        <v>832</v>
      </c>
    </row>
    <row r="34" spans="1:11" ht="14.4">
      <c r="A34">
        <v>2</v>
      </c>
      <c r="B34" t="s">
        <v>831</v>
      </c>
      <c r="C34" t="s">
        <v>614</v>
      </c>
    </row>
    <row r="35" spans="1:11" ht="14.4">
      <c r="A35">
        <v>3</v>
      </c>
      <c r="B35" t="s">
        <v>830</v>
      </c>
      <c r="C35" t="s">
        <v>577</v>
      </c>
    </row>
    <row r="36" spans="1:11" ht="14.4">
      <c r="A36">
        <v>4</v>
      </c>
      <c r="B36" t="s">
        <v>829</v>
      </c>
      <c r="C36" t="s">
        <v>616</v>
      </c>
    </row>
    <row r="37" spans="1:11" ht="14.4">
      <c r="A37">
        <v>5</v>
      </c>
      <c r="B37" t="s">
        <v>828</v>
      </c>
      <c r="C37" t="s">
        <v>576</v>
      </c>
    </row>
    <row r="38" spans="1:11" ht="14.4">
      <c r="A38">
        <v>6</v>
      </c>
      <c r="B38" t="s">
        <v>827</v>
      </c>
      <c r="C38" t="s">
        <v>615</v>
      </c>
    </row>
    <row r="39" spans="1:11" ht="14.4">
      <c r="A39">
        <v>7</v>
      </c>
      <c r="B39" t="s">
        <v>826</v>
      </c>
      <c r="C39" t="s">
        <v>617</v>
      </c>
    </row>
    <row r="40" spans="1:11" thickBot="1">
      <c r="C40" s="5" t="s">
        <v>7</v>
      </c>
      <c r="D40" s="97">
        <f>SUM(D33:D39)</f>
        <v>0</v>
      </c>
      <c r="E40" s="97">
        <f>SUM(E33:E39)</f>
        <v>0</v>
      </c>
    </row>
    <row r="41" spans="1:11" thickTop="1"/>
    <row r="43" spans="1:11" ht="15" customHeight="1">
      <c r="A43" s="35" t="s">
        <v>825</v>
      </c>
      <c r="B43" s="35"/>
      <c r="C43" s="35"/>
      <c r="D43" s="35"/>
      <c r="F43" s="215" t="s">
        <v>824</v>
      </c>
      <c r="G43" s="215"/>
    </row>
    <row r="44" spans="1:11" ht="14.4">
      <c r="A44" s="213" t="s">
        <v>820</v>
      </c>
      <c r="B44" s="213" t="s">
        <v>823</v>
      </c>
      <c r="C44" s="213" t="s">
        <v>822</v>
      </c>
      <c r="D44" s="213" t="s">
        <v>821</v>
      </c>
      <c r="E44" s="6"/>
      <c r="F44" s="213" t="s">
        <v>1</v>
      </c>
      <c r="G44" s="213" t="s">
        <v>820</v>
      </c>
      <c r="H44" s="214" t="s">
        <v>18</v>
      </c>
      <c r="I44" s="213" t="s">
        <v>811</v>
      </c>
      <c r="J44" s="6"/>
      <c r="K44" s="6"/>
    </row>
    <row r="45" spans="1:11" ht="15" customHeight="1">
      <c r="A45" t="s">
        <v>814</v>
      </c>
      <c r="B45">
        <v>20</v>
      </c>
      <c r="C45" s="27"/>
      <c r="D45">
        <f t="shared" ref="D45:D50" si="0">B45*C45</f>
        <v>0</v>
      </c>
      <c r="F45">
        <v>1</v>
      </c>
      <c r="G45" t="s">
        <v>817</v>
      </c>
      <c r="H45" s="212">
        <v>0.9</v>
      </c>
      <c r="I45" t="str">
        <f t="shared" ref="I45:I50" si="1">G45</f>
        <v>Pineapples</v>
      </c>
    </row>
    <row r="46" spans="1:11" ht="15" customHeight="1">
      <c r="A46" t="s">
        <v>818</v>
      </c>
      <c r="B46">
        <v>25</v>
      </c>
      <c r="C46" s="27"/>
      <c r="D46">
        <f t="shared" si="0"/>
        <v>0</v>
      </c>
      <c r="F46">
        <v>2</v>
      </c>
      <c r="G46" t="s">
        <v>814</v>
      </c>
      <c r="H46" s="212">
        <v>0.55000000000000004</v>
      </c>
      <c r="I46" t="str">
        <f t="shared" si="1"/>
        <v>Apples</v>
      </c>
    </row>
    <row r="47" spans="1:11" ht="15" customHeight="1">
      <c r="A47" t="s">
        <v>819</v>
      </c>
      <c r="B47">
        <v>35</v>
      </c>
      <c r="C47" s="27"/>
      <c r="D47">
        <f t="shared" si="0"/>
        <v>0</v>
      </c>
      <c r="F47">
        <v>3</v>
      </c>
      <c r="G47" t="s">
        <v>818</v>
      </c>
      <c r="H47" s="212">
        <v>0.95</v>
      </c>
      <c r="I47" t="str">
        <f t="shared" si="1"/>
        <v>Mangosteens</v>
      </c>
    </row>
    <row r="48" spans="1:11" ht="15" customHeight="1">
      <c r="A48" t="s">
        <v>817</v>
      </c>
      <c r="B48">
        <v>58</v>
      </c>
      <c r="C48" s="27"/>
      <c r="D48">
        <f t="shared" si="0"/>
        <v>0</v>
      </c>
      <c r="F48">
        <v>4</v>
      </c>
      <c r="G48" t="s">
        <v>816</v>
      </c>
      <c r="H48" s="212">
        <v>0.4</v>
      </c>
      <c r="I48" t="str">
        <f t="shared" si="1"/>
        <v>Bananas</v>
      </c>
    </row>
    <row r="49" spans="1:9" ht="15" customHeight="1">
      <c r="A49" t="s">
        <v>813</v>
      </c>
      <c r="B49">
        <v>59</v>
      </c>
      <c r="C49" s="27"/>
      <c r="D49">
        <f t="shared" si="0"/>
        <v>0</v>
      </c>
      <c r="F49">
        <v>5</v>
      </c>
      <c r="G49" t="s">
        <v>815</v>
      </c>
      <c r="H49" s="212">
        <v>0.45</v>
      </c>
      <c r="I49" t="str">
        <f t="shared" si="1"/>
        <v>Rambutans</v>
      </c>
    </row>
    <row r="50" spans="1:9" ht="15" customHeight="1">
      <c r="A50" t="s">
        <v>814</v>
      </c>
      <c r="B50">
        <v>67</v>
      </c>
      <c r="C50" s="27"/>
      <c r="D50">
        <f t="shared" si="0"/>
        <v>0</v>
      </c>
      <c r="F50">
        <v>6</v>
      </c>
      <c r="G50" t="s">
        <v>813</v>
      </c>
      <c r="H50" s="212">
        <v>0.6</v>
      </c>
      <c r="I50" t="str">
        <f t="shared" si="1"/>
        <v>Mangos</v>
      </c>
    </row>
    <row r="53" spans="1:9" ht="15" customHeight="1">
      <c r="A53" s="35" t="s">
        <v>812</v>
      </c>
      <c r="B53" s="35"/>
      <c r="C53" s="35"/>
    </row>
    <row r="55" spans="1:9" ht="15" customHeight="1">
      <c r="A55" s="211" t="s">
        <v>18</v>
      </c>
      <c r="B55" s="210" t="s">
        <v>811</v>
      </c>
      <c r="C55" s="210" t="s">
        <v>810</v>
      </c>
      <c r="D55" s="210" t="s">
        <v>809</v>
      </c>
      <c r="E55" s="507" t="s">
        <v>1573</v>
      </c>
      <c r="F55" s="507"/>
    </row>
    <row r="56" spans="1:9" ht="28.8">
      <c r="A56" s="209">
        <v>0.55000000000000004</v>
      </c>
      <c r="C56" t="str">
        <f>INDEX($G$45:$G$50,MATCH(A56,$H$45:$H$50,0))</f>
        <v>Apples</v>
      </c>
      <c r="D56" s="58" t="s">
        <v>808</v>
      </c>
      <c r="E56" s="7" t="s">
        <v>1574</v>
      </c>
    </row>
    <row r="57" spans="1:9" ht="28.8">
      <c r="A57" s="209">
        <v>0.6</v>
      </c>
      <c r="C57" t="str">
        <f>INDEX($G$45:$G$50,MATCH(A57,$H$45:$H$50,0))</f>
        <v>Mangos</v>
      </c>
      <c r="D57" s="58" t="s">
        <v>807</v>
      </c>
      <c r="E57" s="7" t="s">
        <v>1575</v>
      </c>
      <c r="F57" s="498"/>
    </row>
    <row r="58" spans="1:9" ht="28.8">
      <c r="A58" s="209">
        <v>0.9</v>
      </c>
      <c r="C58" t="str">
        <f>INDEX($G$45:$G$50,MATCH(A58,$H$45:$H$50,0))</f>
        <v>Pineapples</v>
      </c>
      <c r="D58" s="58" t="s">
        <v>806</v>
      </c>
      <c r="E58" s="7" t="s">
        <v>1576</v>
      </c>
      <c r="F58" s="498"/>
    </row>
  </sheetData>
  <conditionalFormatting sqref="C10:C11">
    <cfRule type="iconSet" priority="5">
      <iconSet iconSet="3Arrows">
        <cfvo type="percent" val="0"/>
        <cfvo type="num" val="0"/>
        <cfvo type="num" val="100"/>
      </iconSet>
    </cfRule>
  </conditionalFormatting>
  <conditionalFormatting sqref="C6:C8">
    <cfRule type="dataBar" priority="4">
      <dataBar>
        <cfvo type="min"/>
        <cfvo type="max"/>
        <color rgb="FF008AEF"/>
      </dataBar>
      <extLst>
        <ext xmlns:x14="http://schemas.microsoft.com/office/spreadsheetml/2009/9/main" uri="{B025F937-C7B1-47D3-B67F-A62EFF666E3E}">
          <x14:id>{D65A0C99-1BC3-4BFC-A86E-3A775EB33A6F}</x14:id>
        </ext>
      </extLst>
    </cfRule>
  </conditionalFormatting>
  <conditionalFormatting sqref="C6:C9">
    <cfRule type="dataBar" priority="3">
      <dataBar>
        <cfvo type="min"/>
        <cfvo type="max"/>
        <color rgb="FFFFB628"/>
      </dataBar>
      <extLst>
        <ext xmlns:x14="http://schemas.microsoft.com/office/spreadsheetml/2009/9/main" uri="{B025F937-C7B1-47D3-B67F-A62EFF666E3E}">
          <x14:id>{B33E087A-15E1-45EA-A20A-62F390DDE025}</x14:id>
        </ext>
      </extLst>
    </cfRule>
  </conditionalFormatting>
  <conditionalFormatting sqref="D18:D23">
    <cfRule type="dataBar" priority="2">
      <dataBar>
        <cfvo type="min"/>
        <cfvo type="max"/>
        <color rgb="FFD6007B"/>
      </dataBar>
      <extLst>
        <ext xmlns:x14="http://schemas.microsoft.com/office/spreadsheetml/2009/9/main" uri="{B025F937-C7B1-47D3-B67F-A62EFF666E3E}">
          <x14:id>{A5BCBE9F-0FAE-48FE-9D75-2FA0C30EE64D}</x14:id>
        </ext>
      </extLst>
    </cfRule>
  </conditionalFormatting>
  <conditionalFormatting sqref="F18:F23">
    <cfRule type="colorScale" priority="1">
      <colorScale>
        <cfvo type="min"/>
        <cfvo type="percentile" val="50"/>
        <cfvo type="max"/>
        <color rgb="FFF8696B"/>
        <color rgb="FFFFEB84"/>
        <color rgb="FF63BE7B"/>
      </colorScale>
    </cfRule>
  </conditionalFormatting>
  <dataValidations count="1">
    <dataValidation type="list" allowBlank="1" showInputMessage="1" showErrorMessage="1" sqref="C5 C27" xr:uid="{00000000-0002-0000-0300-000000000000}">
      <formula1>$B$18:$B$23</formula1>
    </dataValidation>
  </dataValidations>
  <hyperlinks>
    <hyperlink ref="D1" location="Introduction!A1" display="Click here to go to introduction" xr:uid="{0FA670C9-B7BC-44C3-9DFC-9FDA809935C3}"/>
  </hyperlinks>
  <pageMargins left="0.70866141732283472" right="0.70866141732283472" top="0.74803149606299213" bottom="0.74803149606299213" header="0.31496062992125984" footer="0.31496062992125984"/>
  <pageSetup paperSize="9" scale="53" orientation="landscape" r:id="rId1"/>
  <drawing r:id="rId2"/>
  <extLst>
    <ext xmlns:x14="http://schemas.microsoft.com/office/spreadsheetml/2009/9/main" uri="{78C0D931-6437-407d-A8EE-F0AAD7539E65}">
      <x14:conditionalFormattings>
        <x14:conditionalFormatting xmlns:xm="http://schemas.microsoft.com/office/excel/2006/main">
          <x14:cfRule type="dataBar" id="{D65A0C99-1BC3-4BFC-A86E-3A775EB33A6F}">
            <x14:dataBar minLength="0" maxLength="100" border="1" negativeBarBorderColorSameAsPositive="0">
              <x14:cfvo type="autoMin"/>
              <x14:cfvo type="autoMax"/>
              <x14:borderColor rgb="FF008AEF"/>
              <x14:negativeFillColor rgb="FFFF0000"/>
              <x14:negativeBorderColor rgb="FFFF0000"/>
              <x14:axisColor rgb="FF000000"/>
            </x14:dataBar>
          </x14:cfRule>
          <xm:sqref>C6:C8</xm:sqref>
        </x14:conditionalFormatting>
        <x14:conditionalFormatting xmlns:xm="http://schemas.microsoft.com/office/excel/2006/main">
          <x14:cfRule type="dataBar" id="{B33E087A-15E1-45EA-A20A-62F390DDE025}">
            <x14:dataBar minLength="0" maxLength="100" border="1" negativeBarBorderColorSameAsPositive="0">
              <x14:cfvo type="autoMin"/>
              <x14:cfvo type="autoMax"/>
              <x14:borderColor rgb="FFFFB628"/>
              <x14:negativeFillColor rgb="FFFF0000"/>
              <x14:negativeBorderColor rgb="FFFF0000"/>
              <x14:axisColor rgb="FF000000"/>
            </x14:dataBar>
          </x14:cfRule>
          <xm:sqref>C6:C9</xm:sqref>
        </x14:conditionalFormatting>
        <x14:conditionalFormatting xmlns:xm="http://schemas.microsoft.com/office/excel/2006/main">
          <x14:cfRule type="dataBar" id="{A5BCBE9F-0FAE-48FE-9D75-2FA0C30EE64D}">
            <x14:dataBar minLength="0" maxLength="100" border="1" negativeBarBorderColorSameAsPositive="0">
              <x14:cfvo type="autoMin"/>
              <x14:cfvo type="autoMax"/>
              <x14:borderColor rgb="FFD6007B"/>
              <x14:negativeFillColor rgb="FFFF0000"/>
              <x14:negativeBorderColor rgb="FFFF0000"/>
              <x14:axisColor rgb="FF000000"/>
            </x14:dataBar>
          </x14:cfRule>
          <xm:sqref>D18:D23</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29507A-113D-4860-84F4-90B8A62623CC}">
  <sheetPr codeName="Sheet13">
    <tabColor theme="5" tint="0.59999389629810485"/>
    <pageSetUpPr fitToPage="1"/>
  </sheetPr>
  <dimension ref="A1:O66"/>
  <sheetViews>
    <sheetView zoomScaleNormal="100" workbookViewId="0">
      <selection activeCell="A4" sqref="A4"/>
    </sheetView>
  </sheetViews>
  <sheetFormatPr defaultRowHeight="15" customHeight="1"/>
  <cols>
    <col min="1" max="1" width="4.109375" customWidth="1"/>
    <col min="2" max="2" width="13.6640625" bestFit="1" customWidth="1"/>
    <col min="3" max="4" width="11.44140625" customWidth="1"/>
    <col min="5" max="5" width="10.6640625" customWidth="1"/>
    <col min="6" max="6" width="14.109375" customWidth="1"/>
    <col min="7" max="7" width="16.33203125" customWidth="1"/>
    <col min="8" max="8" width="15.44140625" customWidth="1"/>
    <col min="9" max="10" width="12.88671875" customWidth="1"/>
    <col min="11" max="11" width="3.109375" customWidth="1"/>
    <col min="12" max="12" width="5.44140625" bestFit="1" customWidth="1"/>
    <col min="13" max="13" width="9.33203125" bestFit="1" customWidth="1"/>
    <col min="14" max="14" width="2.88671875" customWidth="1"/>
    <col min="15" max="15" width="53.109375" customWidth="1"/>
    <col min="16" max="22" width="8.88671875" customWidth="1"/>
    <col min="24" max="27" width="8.88671875" customWidth="1"/>
  </cols>
  <sheetData>
    <row r="1" spans="1:15" ht="14.4">
      <c r="A1" s="38" t="s">
        <v>32</v>
      </c>
      <c r="D1" s="18" t="s">
        <v>21</v>
      </c>
    </row>
    <row r="2" spans="1:15" ht="14.4">
      <c r="A2" s="11" t="s">
        <v>1104</v>
      </c>
    </row>
    <row r="3" spans="1:15" ht="15" customHeight="1">
      <c r="N3" s="5" t="s">
        <v>19</v>
      </c>
    </row>
    <row r="4" spans="1:15" ht="15" customHeight="1">
      <c r="A4" s="290" t="s">
        <v>1</v>
      </c>
      <c r="B4" s="290" t="s">
        <v>1095</v>
      </c>
      <c r="C4" s="290" t="s">
        <v>1094</v>
      </c>
      <c r="D4" s="290" t="s">
        <v>1093</v>
      </c>
      <c r="E4" t="s">
        <v>1092</v>
      </c>
      <c r="F4" s="290" t="s">
        <v>1091</v>
      </c>
      <c r="G4" s="290" t="s">
        <v>1090</v>
      </c>
      <c r="H4" s="290" t="s">
        <v>1089</v>
      </c>
      <c r="N4" s="28">
        <v>1</v>
      </c>
      <c r="O4" s="28" t="s">
        <v>1088</v>
      </c>
    </row>
    <row r="5" spans="1:15" ht="15" customHeight="1">
      <c r="A5">
        <v>1</v>
      </c>
      <c r="B5" t="s">
        <v>1074</v>
      </c>
      <c r="C5" t="s">
        <v>1077</v>
      </c>
      <c r="D5" s="19">
        <v>16</v>
      </c>
      <c r="E5" s="19">
        <v>6</v>
      </c>
      <c r="F5" s="19">
        <f t="shared" ref="F5:F25" si="0">SUM(D5:E5)</f>
        <v>22</v>
      </c>
      <c r="G5" s="285">
        <v>5</v>
      </c>
      <c r="H5" s="19">
        <v>0</v>
      </c>
      <c r="N5" s="28">
        <v>2</v>
      </c>
      <c r="O5" s="28" t="s">
        <v>33</v>
      </c>
    </row>
    <row r="6" spans="1:15" ht="15" customHeight="1" thickBot="1">
      <c r="A6">
        <v>2</v>
      </c>
      <c r="B6" t="s">
        <v>1082</v>
      </c>
      <c r="C6" t="s">
        <v>1077</v>
      </c>
      <c r="D6" s="19">
        <v>13</v>
      </c>
      <c r="E6" s="19">
        <v>7</v>
      </c>
      <c r="F6" s="19">
        <f t="shared" si="0"/>
        <v>20</v>
      </c>
      <c r="G6" s="285">
        <v>19</v>
      </c>
      <c r="H6" s="19">
        <v>8</v>
      </c>
      <c r="N6" s="28">
        <v>3</v>
      </c>
      <c r="O6" s="28" t="s">
        <v>1087</v>
      </c>
    </row>
    <row r="7" spans="1:15" ht="15" customHeight="1" thickBot="1">
      <c r="A7" s="289">
        <v>3</v>
      </c>
      <c r="B7" s="288" t="s">
        <v>1075</v>
      </c>
      <c r="C7" s="287" t="s">
        <v>835</v>
      </c>
      <c r="D7" s="113">
        <v>7</v>
      </c>
      <c r="E7" s="19">
        <v>13</v>
      </c>
      <c r="F7" s="19">
        <f t="shared" si="0"/>
        <v>20</v>
      </c>
      <c r="G7" s="285">
        <v>11</v>
      </c>
      <c r="H7" s="19">
        <v>4</v>
      </c>
      <c r="N7" s="28">
        <v>4</v>
      </c>
      <c r="O7" s="28" t="s">
        <v>1062</v>
      </c>
    </row>
    <row r="8" spans="1:15" ht="15" customHeight="1">
      <c r="A8" s="19">
        <v>4</v>
      </c>
      <c r="B8" t="s">
        <v>1079</v>
      </c>
      <c r="C8" t="s">
        <v>755</v>
      </c>
      <c r="D8" s="19">
        <v>2</v>
      </c>
      <c r="E8" s="19">
        <v>17</v>
      </c>
      <c r="F8" s="19">
        <f t="shared" si="0"/>
        <v>19</v>
      </c>
      <c r="G8" s="285">
        <v>3</v>
      </c>
      <c r="H8" s="19">
        <v>4</v>
      </c>
      <c r="N8" s="28">
        <v>5</v>
      </c>
      <c r="O8" s="28" t="s">
        <v>1086</v>
      </c>
    </row>
    <row r="9" spans="1:15" ht="15" customHeight="1">
      <c r="A9" s="19">
        <v>5</v>
      </c>
      <c r="B9" t="s">
        <v>1084</v>
      </c>
      <c r="C9" t="s">
        <v>755</v>
      </c>
      <c r="D9" s="19">
        <v>13</v>
      </c>
      <c r="E9" s="19">
        <v>6</v>
      </c>
      <c r="F9" s="19">
        <f t="shared" si="0"/>
        <v>19</v>
      </c>
      <c r="G9" s="111">
        <v>19</v>
      </c>
      <c r="H9" s="19">
        <v>4</v>
      </c>
      <c r="N9" s="28">
        <v>6</v>
      </c>
      <c r="O9" s="28" t="s">
        <v>1532</v>
      </c>
    </row>
    <row r="10" spans="1:15" ht="15" customHeight="1">
      <c r="A10" s="19">
        <v>6</v>
      </c>
      <c r="B10" s="19" t="s">
        <v>1074</v>
      </c>
      <c r="C10" s="19" t="s">
        <v>835</v>
      </c>
      <c r="D10">
        <v>8</v>
      </c>
      <c r="E10">
        <v>17</v>
      </c>
      <c r="F10" s="19">
        <f t="shared" si="0"/>
        <v>25</v>
      </c>
      <c r="G10" s="111">
        <v>16</v>
      </c>
      <c r="H10" s="19">
        <v>6</v>
      </c>
      <c r="N10" s="28">
        <v>7</v>
      </c>
      <c r="O10" s="28" t="s">
        <v>1085</v>
      </c>
    </row>
    <row r="11" spans="1:15" ht="15" customHeight="1">
      <c r="A11" s="19">
        <v>7</v>
      </c>
      <c r="B11" s="19" t="s">
        <v>1084</v>
      </c>
      <c r="C11" s="19" t="s">
        <v>755</v>
      </c>
      <c r="D11">
        <v>18</v>
      </c>
      <c r="E11">
        <v>6</v>
      </c>
      <c r="F11" s="19">
        <f t="shared" si="0"/>
        <v>24</v>
      </c>
      <c r="G11" s="111">
        <v>15</v>
      </c>
      <c r="H11" s="19">
        <v>17</v>
      </c>
      <c r="N11" s="28">
        <v>8</v>
      </c>
      <c r="O11" s="28" t="s">
        <v>1059</v>
      </c>
    </row>
    <row r="12" spans="1:15" ht="15" customHeight="1">
      <c r="A12" s="19">
        <v>8</v>
      </c>
      <c r="B12" s="19" t="s">
        <v>1083</v>
      </c>
      <c r="C12" s="19" t="s">
        <v>755</v>
      </c>
      <c r="D12" s="19">
        <v>14</v>
      </c>
      <c r="E12" s="19">
        <v>15</v>
      </c>
      <c r="F12" s="19">
        <f t="shared" si="0"/>
        <v>29</v>
      </c>
      <c r="G12" s="111">
        <v>30</v>
      </c>
      <c r="H12" s="19">
        <v>24</v>
      </c>
      <c r="N12" s="28">
        <v>9</v>
      </c>
      <c r="O12" s="28" t="s">
        <v>1482</v>
      </c>
    </row>
    <row r="13" spans="1:15" ht="15" customHeight="1">
      <c r="A13" s="19">
        <v>9</v>
      </c>
      <c r="B13" s="19" t="s">
        <v>1076</v>
      </c>
      <c r="C13" s="19" t="s">
        <v>755</v>
      </c>
      <c r="D13" s="19">
        <v>14</v>
      </c>
      <c r="E13" s="19">
        <v>10</v>
      </c>
      <c r="F13" s="19">
        <f t="shared" si="0"/>
        <v>24</v>
      </c>
      <c r="G13" s="111">
        <v>15</v>
      </c>
      <c r="H13" s="19">
        <v>22</v>
      </c>
      <c r="M13" s="286"/>
      <c r="N13" s="28">
        <v>10</v>
      </c>
      <c r="O13" s="28" t="s">
        <v>1129</v>
      </c>
    </row>
    <row r="14" spans="1:15" ht="15" customHeight="1">
      <c r="A14" s="19">
        <v>10</v>
      </c>
      <c r="B14" s="19" t="s">
        <v>1078</v>
      </c>
      <c r="C14" s="19" t="s">
        <v>835</v>
      </c>
      <c r="D14" s="19">
        <v>15</v>
      </c>
      <c r="E14" s="19">
        <v>26</v>
      </c>
      <c r="F14" s="19">
        <f t="shared" si="0"/>
        <v>41</v>
      </c>
      <c r="G14" s="111">
        <v>14</v>
      </c>
      <c r="H14" s="19">
        <v>28</v>
      </c>
      <c r="N14" s="28">
        <v>11</v>
      </c>
      <c r="O14" s="28" t="s">
        <v>1081</v>
      </c>
    </row>
    <row r="15" spans="1:15" ht="15" customHeight="1">
      <c r="A15" s="19">
        <v>11</v>
      </c>
      <c r="B15" s="19" t="s">
        <v>1080</v>
      </c>
      <c r="C15" s="19" t="s">
        <v>835</v>
      </c>
      <c r="D15" s="19">
        <v>21</v>
      </c>
      <c r="E15" s="19">
        <v>9</v>
      </c>
      <c r="F15">
        <f t="shared" si="0"/>
        <v>30</v>
      </c>
      <c r="G15" s="10">
        <v>4</v>
      </c>
      <c r="H15">
        <v>12</v>
      </c>
    </row>
    <row r="16" spans="1:15" ht="15" customHeight="1">
      <c r="A16" s="19">
        <v>12</v>
      </c>
      <c r="B16" s="19" t="s">
        <v>1078</v>
      </c>
      <c r="C16" s="19" t="s">
        <v>1077</v>
      </c>
      <c r="D16" s="19">
        <v>16</v>
      </c>
      <c r="E16" s="19">
        <v>29</v>
      </c>
      <c r="F16">
        <f t="shared" si="0"/>
        <v>45</v>
      </c>
      <c r="G16" s="10">
        <v>29</v>
      </c>
      <c r="H16">
        <v>5</v>
      </c>
    </row>
    <row r="17" spans="1:15" ht="15" customHeight="1">
      <c r="A17" s="19">
        <v>13</v>
      </c>
      <c r="B17" s="19" t="s">
        <v>1083</v>
      </c>
      <c r="C17" s="19" t="s">
        <v>755</v>
      </c>
      <c r="D17" s="19">
        <v>19</v>
      </c>
      <c r="E17" s="19">
        <v>21</v>
      </c>
      <c r="F17">
        <f t="shared" si="0"/>
        <v>40</v>
      </c>
      <c r="G17" s="10">
        <v>15</v>
      </c>
      <c r="H17">
        <v>19</v>
      </c>
    </row>
    <row r="18" spans="1:15" ht="15" customHeight="1">
      <c r="A18" s="19">
        <v>14</v>
      </c>
      <c r="B18" s="19" t="s">
        <v>1082</v>
      </c>
      <c r="C18" s="19" t="s">
        <v>755</v>
      </c>
      <c r="D18" s="19">
        <v>12</v>
      </c>
      <c r="E18" s="19">
        <v>21</v>
      </c>
      <c r="F18">
        <f t="shared" si="0"/>
        <v>33</v>
      </c>
      <c r="G18" s="10">
        <v>4</v>
      </c>
      <c r="H18">
        <v>19</v>
      </c>
    </row>
    <row r="19" spans="1:15" ht="15" customHeight="1">
      <c r="A19" s="19">
        <v>15</v>
      </c>
      <c r="B19" s="19" t="s">
        <v>1080</v>
      </c>
      <c r="C19" s="19" t="s">
        <v>1077</v>
      </c>
      <c r="D19" s="19">
        <v>27</v>
      </c>
      <c r="E19" s="19">
        <v>15</v>
      </c>
      <c r="F19" s="19">
        <f t="shared" si="0"/>
        <v>42</v>
      </c>
      <c r="G19" s="111">
        <v>13</v>
      </c>
      <c r="H19" s="19">
        <v>20</v>
      </c>
    </row>
    <row r="20" spans="1:15" ht="15" customHeight="1">
      <c r="A20" s="19">
        <v>16</v>
      </c>
      <c r="B20" s="19" t="s">
        <v>1080</v>
      </c>
      <c r="C20" s="19" t="s">
        <v>835</v>
      </c>
      <c r="D20" s="19">
        <v>13</v>
      </c>
      <c r="E20" s="19">
        <v>4</v>
      </c>
      <c r="F20" s="19">
        <f t="shared" si="0"/>
        <v>17</v>
      </c>
      <c r="G20" s="285">
        <v>6</v>
      </c>
      <c r="H20" s="19">
        <v>30</v>
      </c>
    </row>
    <row r="21" spans="1:15" ht="15" customHeight="1">
      <c r="A21" s="19">
        <v>17</v>
      </c>
      <c r="B21" t="s">
        <v>1079</v>
      </c>
      <c r="C21" s="19" t="s">
        <v>755</v>
      </c>
      <c r="D21" s="19">
        <v>18</v>
      </c>
      <c r="E21" s="19">
        <v>11</v>
      </c>
      <c r="F21">
        <f t="shared" si="0"/>
        <v>29</v>
      </c>
      <c r="G21" s="285">
        <v>27</v>
      </c>
      <c r="H21" s="19">
        <v>16</v>
      </c>
    </row>
    <row r="22" spans="1:15" ht="15" customHeight="1">
      <c r="A22" s="19">
        <v>18</v>
      </c>
      <c r="B22" s="19" t="s">
        <v>1078</v>
      </c>
      <c r="C22" s="19" t="s">
        <v>1077</v>
      </c>
      <c r="D22" s="19">
        <v>19</v>
      </c>
      <c r="E22" s="19">
        <v>28</v>
      </c>
      <c r="F22">
        <f t="shared" si="0"/>
        <v>47</v>
      </c>
      <c r="G22" s="285">
        <v>5</v>
      </c>
      <c r="H22" s="19">
        <v>21</v>
      </c>
    </row>
    <row r="23" spans="1:15" ht="15" customHeight="1">
      <c r="A23" s="19">
        <v>19</v>
      </c>
      <c r="B23" s="19" t="s">
        <v>1076</v>
      </c>
      <c r="C23" s="19" t="s">
        <v>835</v>
      </c>
      <c r="D23" s="19">
        <v>7</v>
      </c>
      <c r="E23" s="19">
        <v>11</v>
      </c>
      <c r="F23" s="19">
        <f t="shared" si="0"/>
        <v>18</v>
      </c>
      <c r="G23" s="285">
        <v>22</v>
      </c>
      <c r="H23" s="19">
        <v>33</v>
      </c>
    </row>
    <row r="24" spans="1:15" ht="15" customHeight="1">
      <c r="A24" s="19">
        <v>20</v>
      </c>
      <c r="B24" s="19" t="s">
        <v>1075</v>
      </c>
      <c r="C24" s="19" t="s">
        <v>755</v>
      </c>
      <c r="D24" s="19">
        <v>8</v>
      </c>
      <c r="E24" s="19">
        <v>24</v>
      </c>
      <c r="F24" s="19">
        <f t="shared" si="0"/>
        <v>32</v>
      </c>
      <c r="G24" s="285">
        <v>33</v>
      </c>
      <c r="H24" s="19">
        <v>21</v>
      </c>
    </row>
    <row r="25" spans="1:15" ht="15" customHeight="1">
      <c r="A25" s="19">
        <v>21</v>
      </c>
      <c r="B25" s="19" t="s">
        <v>1074</v>
      </c>
      <c r="C25" s="19" t="s">
        <v>755</v>
      </c>
      <c r="D25" s="19">
        <v>3</v>
      </c>
      <c r="E25" s="19">
        <v>30</v>
      </c>
      <c r="F25" s="19">
        <f t="shared" si="0"/>
        <v>33</v>
      </c>
      <c r="G25" s="285">
        <v>25</v>
      </c>
      <c r="H25" s="19">
        <v>20</v>
      </c>
    </row>
    <row r="26" spans="1:15" ht="15" customHeight="1">
      <c r="G26" s="27"/>
    </row>
    <row r="27" spans="1:15" ht="15" customHeight="1">
      <c r="G27" s="27"/>
    </row>
    <row r="29" spans="1:15" ht="14.4">
      <c r="A29" s="6"/>
      <c r="B29" s="5"/>
      <c r="D29" s="40" t="s">
        <v>1131</v>
      </c>
      <c r="E29" s="284">
        <v>35</v>
      </c>
    </row>
    <row r="31" spans="1:15" ht="15" customHeight="1">
      <c r="A31" t="s">
        <v>468</v>
      </c>
      <c r="B31" t="s">
        <v>468</v>
      </c>
      <c r="C31" t="s">
        <v>468</v>
      </c>
      <c r="D31" t="s">
        <v>468</v>
      </c>
      <c r="E31" t="s">
        <v>468</v>
      </c>
      <c r="F31" t="s">
        <v>38</v>
      </c>
      <c r="G31" t="s">
        <v>38</v>
      </c>
      <c r="H31" t="s">
        <v>38</v>
      </c>
      <c r="I31" t="s">
        <v>38</v>
      </c>
    </row>
    <row r="32" spans="1:15" ht="15" customHeight="1">
      <c r="A32" s="5" t="s">
        <v>1483</v>
      </c>
      <c r="B32" s="6"/>
      <c r="C32" s="6"/>
      <c r="D32" s="6"/>
      <c r="E32" s="283" t="s">
        <v>38</v>
      </c>
      <c r="F32" s="282" t="s">
        <v>1073</v>
      </c>
      <c r="G32" s="282" t="s">
        <v>1132</v>
      </c>
      <c r="H32" s="282" t="s">
        <v>1072</v>
      </c>
      <c r="I32" s="282" t="s">
        <v>1071</v>
      </c>
      <c r="J32" s="282"/>
      <c r="K32" s="6"/>
      <c r="L32" s="6"/>
      <c r="M32" s="6"/>
      <c r="N32" s="6"/>
      <c r="O32" s="6"/>
    </row>
    <row r="33" spans="1:15" ht="15" customHeight="1">
      <c r="N33" s="5" t="s">
        <v>1070</v>
      </c>
    </row>
    <row r="34" spans="1:15" ht="15" customHeight="1">
      <c r="A34" s="281" t="s">
        <v>1</v>
      </c>
      <c r="B34" s="281" t="s">
        <v>1069</v>
      </c>
      <c r="C34" s="281" t="s">
        <v>566</v>
      </c>
      <c r="D34" s="280" t="s">
        <v>1068</v>
      </c>
      <c r="E34" s="279" t="s">
        <v>556</v>
      </c>
      <c r="F34" s="278" t="s">
        <v>1067</v>
      </c>
      <c r="G34" s="279" t="s">
        <v>1066</v>
      </c>
      <c r="H34" s="278" t="s">
        <v>1065</v>
      </c>
      <c r="N34" s="28">
        <v>1</v>
      </c>
      <c r="O34" s="28" t="s">
        <v>1064</v>
      </c>
    </row>
    <row r="35" spans="1:15" ht="15" customHeight="1">
      <c r="A35">
        <v>1</v>
      </c>
      <c r="B35" t="s">
        <v>1054</v>
      </c>
      <c r="C35">
        <v>8</v>
      </c>
      <c r="D35">
        <v>7</v>
      </c>
      <c r="E35">
        <v>8</v>
      </c>
      <c r="N35" s="28">
        <v>2</v>
      </c>
      <c r="O35" s="28" t="s">
        <v>33</v>
      </c>
    </row>
    <row r="36" spans="1:15" ht="15" customHeight="1">
      <c r="A36">
        <v>2</v>
      </c>
      <c r="B36" t="s">
        <v>1053</v>
      </c>
      <c r="C36">
        <v>1</v>
      </c>
      <c r="D36">
        <v>1</v>
      </c>
      <c r="E36">
        <v>6</v>
      </c>
      <c r="N36" s="28">
        <v>3</v>
      </c>
      <c r="O36" s="28" t="s">
        <v>1063</v>
      </c>
    </row>
    <row r="37" spans="1:15" ht="15" customHeight="1">
      <c r="A37">
        <v>3</v>
      </c>
      <c r="B37" t="s">
        <v>1053</v>
      </c>
      <c r="C37">
        <v>1</v>
      </c>
      <c r="D37">
        <v>7</v>
      </c>
      <c r="E37">
        <v>8</v>
      </c>
      <c r="N37" s="28">
        <v>4</v>
      </c>
      <c r="O37" s="28" t="s">
        <v>1062</v>
      </c>
    </row>
    <row r="38" spans="1:15" ht="15" customHeight="1">
      <c r="A38">
        <v>4</v>
      </c>
      <c r="B38" s="19" t="s">
        <v>1055</v>
      </c>
      <c r="C38" s="19">
        <v>1</v>
      </c>
      <c r="D38" s="19">
        <v>6</v>
      </c>
      <c r="E38">
        <v>5</v>
      </c>
      <c r="N38" s="28">
        <v>5</v>
      </c>
      <c r="O38" s="28" t="s">
        <v>1061</v>
      </c>
    </row>
    <row r="39" spans="1:15" ht="15" customHeight="1">
      <c r="A39">
        <v>5</v>
      </c>
      <c r="B39" s="19" t="s">
        <v>1057</v>
      </c>
      <c r="C39" s="277">
        <v>4</v>
      </c>
      <c r="D39" s="19">
        <v>6</v>
      </c>
      <c r="E39">
        <v>8</v>
      </c>
      <c r="N39" s="28">
        <v>6</v>
      </c>
      <c r="O39" s="28" t="s">
        <v>1060</v>
      </c>
    </row>
    <row r="40" spans="1:15" ht="15" customHeight="1">
      <c r="A40">
        <v>6</v>
      </c>
      <c r="B40" s="19" t="s">
        <v>1054</v>
      </c>
      <c r="C40" s="19">
        <v>5</v>
      </c>
      <c r="D40" s="19">
        <v>4</v>
      </c>
      <c r="E40">
        <v>3</v>
      </c>
      <c r="N40" s="28">
        <v>7</v>
      </c>
      <c r="O40" s="28" t="s">
        <v>1059</v>
      </c>
    </row>
    <row r="41" spans="1:15" ht="15" customHeight="1">
      <c r="A41">
        <v>7</v>
      </c>
      <c r="B41" s="19" t="s">
        <v>1054</v>
      </c>
      <c r="C41" s="19">
        <v>4</v>
      </c>
      <c r="D41" s="276">
        <v>4</v>
      </c>
      <c r="E41">
        <v>6</v>
      </c>
      <c r="N41" s="28">
        <v>8</v>
      </c>
      <c r="O41" s="28" t="s">
        <v>1058</v>
      </c>
    </row>
    <row r="42" spans="1:15" ht="15" customHeight="1">
      <c r="A42">
        <v>8</v>
      </c>
      <c r="B42" t="s">
        <v>1057</v>
      </c>
      <c r="C42">
        <v>6</v>
      </c>
      <c r="D42">
        <v>1</v>
      </c>
      <c r="E42">
        <v>5</v>
      </c>
      <c r="M42" s="286"/>
      <c r="N42" s="28">
        <v>9</v>
      </c>
      <c r="O42" s="28" t="s">
        <v>1130</v>
      </c>
    </row>
    <row r="43" spans="1:15" ht="15" customHeight="1">
      <c r="A43">
        <v>9</v>
      </c>
      <c r="B43" t="s">
        <v>1053</v>
      </c>
      <c r="C43">
        <v>1</v>
      </c>
      <c r="D43">
        <v>4</v>
      </c>
      <c r="E43">
        <v>7</v>
      </c>
      <c r="N43" s="28">
        <v>10</v>
      </c>
      <c r="O43" s="28" t="s">
        <v>1056</v>
      </c>
    </row>
    <row r="44" spans="1:15" ht="15" customHeight="1">
      <c r="A44">
        <v>10</v>
      </c>
      <c r="B44" s="275" t="s">
        <v>1054</v>
      </c>
      <c r="C44">
        <v>4</v>
      </c>
      <c r="D44">
        <v>3</v>
      </c>
      <c r="E44" s="273">
        <v>7</v>
      </c>
    </row>
    <row r="45" spans="1:15" ht="15" customHeight="1">
      <c r="A45">
        <v>11</v>
      </c>
      <c r="B45" t="s">
        <v>1053</v>
      </c>
      <c r="C45">
        <v>5</v>
      </c>
      <c r="D45">
        <v>5</v>
      </c>
      <c r="E45" s="273">
        <v>7</v>
      </c>
    </row>
    <row r="46" spans="1:15" ht="15" customHeight="1">
      <c r="A46">
        <v>12</v>
      </c>
      <c r="B46" t="s">
        <v>1055</v>
      </c>
      <c r="C46">
        <v>4</v>
      </c>
      <c r="D46">
        <v>1</v>
      </c>
      <c r="E46" s="273">
        <v>8</v>
      </c>
    </row>
    <row r="47" spans="1:15" ht="15" customHeight="1">
      <c r="A47">
        <v>13</v>
      </c>
      <c r="B47" t="s">
        <v>900</v>
      </c>
      <c r="C47">
        <v>3</v>
      </c>
      <c r="D47">
        <v>3</v>
      </c>
      <c r="E47" s="273">
        <v>4</v>
      </c>
    </row>
    <row r="48" spans="1:15" ht="15" customHeight="1">
      <c r="A48">
        <v>14</v>
      </c>
      <c r="B48" s="14" t="s">
        <v>1054</v>
      </c>
      <c r="C48">
        <v>2</v>
      </c>
      <c r="D48" s="274">
        <v>5</v>
      </c>
      <c r="E48" s="273">
        <v>5</v>
      </c>
    </row>
    <row r="49" spans="1:10" ht="15" customHeight="1">
      <c r="A49">
        <v>15</v>
      </c>
      <c r="B49" t="s">
        <v>1054</v>
      </c>
      <c r="C49">
        <v>3</v>
      </c>
      <c r="D49">
        <v>3</v>
      </c>
      <c r="E49" s="273">
        <v>4</v>
      </c>
    </row>
    <row r="50" spans="1:10" ht="15" customHeight="1">
      <c r="A50">
        <v>16</v>
      </c>
      <c r="B50" t="s">
        <v>1053</v>
      </c>
      <c r="C50">
        <v>2</v>
      </c>
      <c r="D50">
        <v>1</v>
      </c>
      <c r="E50">
        <v>3</v>
      </c>
    </row>
    <row r="51" spans="1:10" ht="15" customHeight="1">
      <c r="A51" s="112">
        <v>17</v>
      </c>
      <c r="B51" s="112" t="s">
        <v>900</v>
      </c>
      <c r="C51">
        <v>4</v>
      </c>
      <c r="D51" s="112">
        <v>5</v>
      </c>
      <c r="E51" s="112">
        <v>6</v>
      </c>
    </row>
    <row r="58" spans="1:10" ht="15" customHeight="1">
      <c r="A58" t="s">
        <v>1</v>
      </c>
      <c r="B58" t="s">
        <v>1052</v>
      </c>
      <c r="C58" t="s">
        <v>12</v>
      </c>
      <c r="D58" t="s">
        <v>1051</v>
      </c>
      <c r="G58" s="98" t="s">
        <v>1</v>
      </c>
      <c r="H58" s="98" t="s">
        <v>1095</v>
      </c>
      <c r="I58" s="98" t="s">
        <v>18</v>
      </c>
      <c r="J58" s="98" t="s">
        <v>1052</v>
      </c>
    </row>
    <row r="59" spans="1:10" ht="15" customHeight="1">
      <c r="A59" s="6">
        <v>1</v>
      </c>
      <c r="B59" s="6" t="str">
        <f>VLOOKUP(Move_category_price[[#This Row],[Price ($)]],'Table examples'!$I$59:$J$66,2,0)</f>
        <v>Classic</v>
      </c>
      <c r="C59" s="272">
        <f>LARGE($I$59:$I$66,Move_category_price[[#This Row],[Ref]])</f>
        <v>4.5</v>
      </c>
      <c r="D59" s="6" t="str">
        <f>IF(Move_category_price[[#This Row],[Price ($)]]&gt;4,"Over $4","Under $4")</f>
        <v>Over $4</v>
      </c>
      <c r="G59">
        <v>1</v>
      </c>
      <c r="H59" t="s">
        <v>1074</v>
      </c>
      <c r="I59">
        <v>3</v>
      </c>
      <c r="J59" t="s">
        <v>1103</v>
      </c>
    </row>
    <row r="60" spans="1:10" ht="15" customHeight="1">
      <c r="A60">
        <v>2</v>
      </c>
      <c r="B60" t="str">
        <f>VLOOKUP(Move_category_price[[#This Row],[Price ($)]],'Table examples'!$I$59:$J$66,2,0)</f>
        <v>Fantasy</v>
      </c>
      <c r="C60" s="27">
        <f>LARGE($I$59:$I$66,Move_category_price[[#This Row],[Ref]])</f>
        <v>4.25</v>
      </c>
      <c r="D60" t="str">
        <f>IF(Move_category_price[[#This Row],[Price ($)]]&gt;4,"Over $4","Under $4")</f>
        <v>Over $4</v>
      </c>
      <c r="G60">
        <v>2</v>
      </c>
      <c r="H60" t="s">
        <v>1082</v>
      </c>
      <c r="I60">
        <v>2.5</v>
      </c>
      <c r="J60" t="s">
        <v>1102</v>
      </c>
    </row>
    <row r="61" spans="1:10" ht="15" customHeight="1">
      <c r="G61">
        <v>3</v>
      </c>
      <c r="H61" t="s">
        <v>1075</v>
      </c>
      <c r="I61">
        <v>3.25</v>
      </c>
      <c r="J61" t="s">
        <v>1101</v>
      </c>
    </row>
    <row r="62" spans="1:10" ht="15" customHeight="1">
      <c r="G62">
        <v>4</v>
      </c>
      <c r="H62" t="s">
        <v>1079</v>
      </c>
      <c r="I62">
        <v>3.5</v>
      </c>
      <c r="J62" t="s">
        <v>1100</v>
      </c>
    </row>
    <row r="63" spans="1:10" ht="15" customHeight="1">
      <c r="G63">
        <v>5</v>
      </c>
      <c r="H63" t="s">
        <v>1083</v>
      </c>
      <c r="I63">
        <v>4.25</v>
      </c>
      <c r="J63" t="s">
        <v>1099</v>
      </c>
    </row>
    <row r="64" spans="1:10" ht="15" customHeight="1">
      <c r="G64">
        <v>6</v>
      </c>
      <c r="H64" t="s">
        <v>1076</v>
      </c>
      <c r="I64">
        <v>2.25</v>
      </c>
      <c r="J64" t="s">
        <v>1098</v>
      </c>
    </row>
    <row r="65" spans="7:10" ht="15" customHeight="1">
      <c r="G65">
        <v>7</v>
      </c>
      <c r="H65" t="s">
        <v>1078</v>
      </c>
      <c r="I65">
        <v>4.5</v>
      </c>
      <c r="J65" t="s">
        <v>1097</v>
      </c>
    </row>
    <row r="66" spans="7:10" ht="15" customHeight="1">
      <c r="G66">
        <v>8</v>
      </c>
      <c r="H66" t="s">
        <v>1080</v>
      </c>
      <c r="I66">
        <v>2.5</v>
      </c>
      <c r="J66" t="s">
        <v>1096</v>
      </c>
    </row>
  </sheetData>
  <conditionalFormatting sqref="A31:J31 B32:D32 F32:J32">
    <cfRule type="containsText" dxfId="70" priority="1" operator="containsText" text="Enter">
      <formula>NOT(ISERROR(SEARCH("Enter",A31)))</formula>
    </cfRule>
    <cfRule type="containsText" dxfId="69" priority="2" operator="containsText" text="fixed">
      <formula>NOT(ISERROR(SEARCH("fixed",A31)))</formula>
    </cfRule>
    <cfRule type="containsText" dxfId="68" priority="3" operator="containsText" text="form">
      <formula>NOT(ISERROR(SEARCH("form",A31)))</formula>
    </cfRule>
  </conditionalFormatting>
  <hyperlinks>
    <hyperlink ref="D1" location="Introduction!A1" display="Click here to go to introduction" xr:uid="{B8A8B7DC-EF2C-4475-AABD-DB6368B51B2C}"/>
  </hyperlinks>
  <pageMargins left="0.70866141732283472" right="0.70866141732283472" top="0.74803149606299213" bottom="0.74803149606299213" header="0.31496062992125984" footer="0.31496062992125984"/>
  <pageSetup paperSize="9" scale="42" orientation="landscape" r:id="rId1"/>
  <drawing r:id="rId2"/>
  <tableParts count="2">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4D3901-916E-4E01-936D-CB833D15EDD7}">
  <sheetPr codeName="Sheet14">
    <tabColor theme="5" tint="0.59999389629810485"/>
    <pageSetUpPr fitToPage="1"/>
  </sheetPr>
  <dimension ref="A1:F51"/>
  <sheetViews>
    <sheetView zoomScaleNormal="100" workbookViewId="0">
      <selection activeCell="A4" sqref="A4"/>
    </sheetView>
  </sheetViews>
  <sheetFormatPr defaultRowHeight="15" customHeight="1"/>
  <cols>
    <col min="1" max="1" width="6.109375" customWidth="1"/>
    <col min="2" max="2" width="21.44140625" bestFit="1" customWidth="1"/>
    <col min="3" max="3" width="73.109375" customWidth="1"/>
    <col min="4" max="4" width="77.5546875" customWidth="1"/>
    <col min="5" max="5" width="63.5546875" customWidth="1"/>
    <col min="6" max="6" width="63.88671875" customWidth="1"/>
    <col min="7" max="10" width="8.88671875" customWidth="1"/>
  </cols>
  <sheetData>
    <row r="1" spans="1:6" ht="14.4">
      <c r="A1" s="38" t="s">
        <v>32</v>
      </c>
      <c r="B1" s="4"/>
      <c r="D1" s="18" t="s">
        <v>21</v>
      </c>
    </row>
    <row r="2" spans="1:6" ht="14.4">
      <c r="A2" s="11" t="s">
        <v>1050</v>
      </c>
      <c r="B2" s="4"/>
      <c r="D2" s="127"/>
    </row>
    <row r="3" spans="1:6" ht="6.75" customHeight="1"/>
    <row r="4" spans="1:6" ht="14.4">
      <c r="A4" s="1" t="s">
        <v>575</v>
      </c>
      <c r="B4" s="1"/>
      <c r="E4" s="3"/>
      <c r="F4" s="3"/>
    </row>
    <row r="5" spans="1:6" ht="14.4">
      <c r="A5" t="s">
        <v>1049</v>
      </c>
      <c r="F5" s="6"/>
    </row>
    <row r="6" spans="1:6" ht="14.4">
      <c r="A6" t="s">
        <v>1048</v>
      </c>
      <c r="F6" s="6"/>
    </row>
    <row r="7" spans="1:6" ht="6.75" customHeight="1">
      <c r="F7" s="6"/>
    </row>
    <row r="8" spans="1:6" ht="6.75" customHeight="1">
      <c r="F8" s="6"/>
    </row>
    <row r="9" spans="1:6" ht="6.75" customHeight="1">
      <c r="F9" s="6"/>
    </row>
    <row r="10" spans="1:6" ht="14.4">
      <c r="F10" s="6"/>
    </row>
    <row r="11" spans="1:6" ht="14.4">
      <c r="F11" s="6"/>
    </row>
    <row r="12" spans="1:6" ht="14.4">
      <c r="A12" s="1" t="s">
        <v>574</v>
      </c>
      <c r="B12" s="1"/>
      <c r="F12" s="6"/>
    </row>
    <row r="13" spans="1:6" ht="14.4">
      <c r="A13" s="1" t="s">
        <v>1</v>
      </c>
      <c r="B13" s="1" t="s">
        <v>994</v>
      </c>
      <c r="C13" t="s">
        <v>993</v>
      </c>
      <c r="D13" t="s">
        <v>1047</v>
      </c>
      <c r="E13" s="6"/>
      <c r="F13" s="6"/>
    </row>
    <row r="14" spans="1:6" ht="14.4">
      <c r="A14">
        <v>1</v>
      </c>
      <c r="B14" s="5" t="s">
        <v>1046</v>
      </c>
      <c r="C14" t="s">
        <v>1045</v>
      </c>
      <c r="F14" s="6"/>
    </row>
    <row r="15" spans="1:6" ht="14.4">
      <c r="A15">
        <v>2</v>
      </c>
      <c r="B15" s="5" t="s">
        <v>1044</v>
      </c>
      <c r="C15" t="s">
        <v>1043</v>
      </c>
      <c r="F15" s="6"/>
    </row>
    <row r="16" spans="1:6" ht="14.4">
      <c r="A16">
        <v>3</v>
      </c>
      <c r="B16" s="5" t="s">
        <v>1042</v>
      </c>
      <c r="C16" t="s">
        <v>1041</v>
      </c>
      <c r="F16" s="6"/>
    </row>
    <row r="17" spans="1:6" ht="14.4">
      <c r="A17">
        <v>3</v>
      </c>
      <c r="B17" s="5" t="s">
        <v>1040</v>
      </c>
      <c r="C17" t="s">
        <v>1039</v>
      </c>
      <c r="F17" s="6"/>
    </row>
    <row r="18" spans="1:6" ht="14.4">
      <c r="A18">
        <v>4</v>
      </c>
      <c r="B18" s="5" t="s">
        <v>1038</v>
      </c>
      <c r="C18" t="s">
        <v>1037</v>
      </c>
      <c r="F18" s="6"/>
    </row>
    <row r="19" spans="1:6" ht="14.4">
      <c r="A19">
        <v>5</v>
      </c>
      <c r="B19" s="5" t="s">
        <v>1036</v>
      </c>
      <c r="C19" t="s">
        <v>1035</v>
      </c>
      <c r="F19" s="6" t="s">
        <v>1034</v>
      </c>
    </row>
    <row r="20" spans="1:6" ht="14.4">
      <c r="A20">
        <v>6</v>
      </c>
      <c r="B20" s="5" t="s">
        <v>1033</v>
      </c>
      <c r="C20" t="s">
        <v>1032</v>
      </c>
      <c r="F20" s="6"/>
    </row>
    <row r="21" spans="1:6" ht="14.4">
      <c r="A21">
        <v>7</v>
      </c>
      <c r="B21" s="5" t="s">
        <v>1031</v>
      </c>
      <c r="C21" t="s">
        <v>1030</v>
      </c>
      <c r="F21" s="6"/>
    </row>
    <row r="22" spans="1:6" ht="9" customHeight="1"/>
    <row r="23" spans="1:6" ht="14.4">
      <c r="A23" s="1" t="s">
        <v>640</v>
      </c>
      <c r="B23" s="1"/>
      <c r="C23" s="6"/>
    </row>
    <row r="24" spans="1:6" ht="14.4">
      <c r="A24" s="2" t="s">
        <v>1</v>
      </c>
      <c r="B24" s="2" t="s">
        <v>5</v>
      </c>
      <c r="C24" s="3" t="s">
        <v>2</v>
      </c>
      <c r="D24" s="3" t="s">
        <v>3</v>
      </c>
      <c r="F24" s="6"/>
    </row>
    <row r="25" spans="1:6" ht="15.75" customHeight="1">
      <c r="A25">
        <v>1</v>
      </c>
      <c r="B25" t="s">
        <v>1029</v>
      </c>
      <c r="C25" s="6" t="s">
        <v>1028</v>
      </c>
      <c r="D25" s="6" t="s">
        <v>1027</v>
      </c>
      <c r="F25" s="6"/>
    </row>
    <row r="26" spans="1:6" ht="14.4">
      <c r="A26">
        <v>2</v>
      </c>
      <c r="B26" t="s">
        <v>1026</v>
      </c>
      <c r="C26" s="6" t="s">
        <v>1025</v>
      </c>
      <c r="D26" s="6" t="s">
        <v>1024</v>
      </c>
      <c r="F26" s="6"/>
    </row>
    <row r="27" spans="1:6" ht="14.4">
      <c r="A27">
        <v>3</v>
      </c>
      <c r="B27" t="s">
        <v>1023</v>
      </c>
      <c r="C27" s="6" t="s">
        <v>1022</v>
      </c>
      <c r="D27" t="s">
        <v>4</v>
      </c>
      <c r="F27" s="6"/>
    </row>
    <row r="28" spans="1:6" ht="14.4">
      <c r="A28">
        <v>4</v>
      </c>
      <c r="B28" t="s">
        <v>1021</v>
      </c>
      <c r="C28" s="6" t="s">
        <v>1020</v>
      </c>
      <c r="D28" s="6" t="s">
        <v>4</v>
      </c>
      <c r="F28" s="6"/>
    </row>
    <row r="29" spans="1:6" ht="28.8">
      <c r="A29">
        <v>5</v>
      </c>
      <c r="B29" t="s">
        <v>17</v>
      </c>
      <c r="C29" s="6" t="s">
        <v>1019</v>
      </c>
      <c r="D29" s="6" t="s">
        <v>1018</v>
      </c>
      <c r="F29" s="6"/>
    </row>
    <row r="30" spans="1:6" ht="9" customHeight="1">
      <c r="C30" s="6"/>
      <c r="E30" s="6"/>
    </row>
    <row r="31" spans="1:6" ht="14.4">
      <c r="A31" s="1" t="s">
        <v>1017</v>
      </c>
      <c r="B31" s="1"/>
      <c r="C31" s="6"/>
      <c r="E31" s="6"/>
    </row>
    <row r="32" spans="1:6" ht="14.4">
      <c r="A32" s="2" t="s">
        <v>1</v>
      </c>
      <c r="B32" s="2" t="s">
        <v>5</v>
      </c>
      <c r="C32" s="3" t="s">
        <v>2</v>
      </c>
      <c r="D32" s="3" t="s">
        <v>3</v>
      </c>
      <c r="F32" s="6"/>
    </row>
    <row r="33" spans="1:6" ht="28.8">
      <c r="A33">
        <v>6</v>
      </c>
      <c r="B33" t="s">
        <v>1016</v>
      </c>
      <c r="C33" s="6" t="s">
        <v>1015</v>
      </c>
      <c r="D33" s="6" t="s">
        <v>1014</v>
      </c>
      <c r="F33" s="6"/>
    </row>
    <row r="34" spans="1:6" ht="28.8">
      <c r="A34">
        <v>7</v>
      </c>
      <c r="B34" t="s">
        <v>1013</v>
      </c>
      <c r="C34" s="6" t="s">
        <v>1012</v>
      </c>
      <c r="D34" s="6" t="s">
        <v>1011</v>
      </c>
      <c r="F34" s="6"/>
    </row>
    <row r="35" spans="1:6" ht="28.8">
      <c r="A35">
        <v>8</v>
      </c>
      <c r="B35" t="s">
        <v>1010</v>
      </c>
      <c r="C35" s="6" t="s">
        <v>1009</v>
      </c>
      <c r="D35" s="6" t="s">
        <v>1008</v>
      </c>
      <c r="F35" s="6"/>
    </row>
    <row r="36" spans="1:6" ht="28.8">
      <c r="A36">
        <v>9</v>
      </c>
      <c r="B36" t="s">
        <v>1007</v>
      </c>
      <c r="C36" s="6" t="s">
        <v>1006</v>
      </c>
      <c r="D36" s="6" t="s">
        <v>1005</v>
      </c>
      <c r="F36" s="6"/>
    </row>
    <row r="37" spans="1:6" ht="28.8">
      <c r="A37">
        <v>10</v>
      </c>
      <c r="B37" t="s">
        <v>1004</v>
      </c>
      <c r="C37" s="6" t="s">
        <v>1003</v>
      </c>
      <c r="D37" t="s">
        <v>1002</v>
      </c>
      <c r="F37" s="6"/>
    </row>
    <row r="38" spans="1:6" ht="28.8">
      <c r="A38">
        <v>11</v>
      </c>
      <c r="B38" t="s">
        <v>1001</v>
      </c>
      <c r="C38" s="6" t="s">
        <v>1000</v>
      </c>
      <c r="D38" s="6" t="s">
        <v>999</v>
      </c>
      <c r="F38" s="6"/>
    </row>
    <row r="39" spans="1:6" ht="28.8">
      <c r="A39">
        <v>12</v>
      </c>
      <c r="B39" t="s">
        <v>998</v>
      </c>
      <c r="C39" s="6" t="s">
        <v>997</v>
      </c>
      <c r="D39" s="6" t="s">
        <v>996</v>
      </c>
      <c r="F39" s="6"/>
    </row>
    <row r="40" spans="1:6" ht="9" customHeight="1">
      <c r="C40" s="6"/>
    </row>
    <row r="41" spans="1:6" ht="14.4">
      <c r="A41" s="1" t="s">
        <v>995</v>
      </c>
      <c r="C41" s="6"/>
    </row>
    <row r="42" spans="1:6" ht="14.4">
      <c r="A42" s="1" t="s">
        <v>1</v>
      </c>
      <c r="B42" t="s">
        <v>994</v>
      </c>
      <c r="C42" s="6" t="s">
        <v>993</v>
      </c>
    </row>
    <row r="43" spans="1:6" ht="28.8">
      <c r="A43">
        <v>1</v>
      </c>
      <c r="B43" t="s">
        <v>992</v>
      </c>
      <c r="C43" s="6" t="s">
        <v>991</v>
      </c>
    </row>
    <row r="44" spans="1:6" ht="28.8">
      <c r="A44">
        <v>2</v>
      </c>
      <c r="B44" t="s">
        <v>990</v>
      </c>
      <c r="C44" s="6" t="s">
        <v>989</v>
      </c>
    </row>
    <row r="45" spans="1:6" ht="28.8">
      <c r="A45">
        <v>3</v>
      </c>
      <c r="B45" t="s">
        <v>988</v>
      </c>
      <c r="C45" s="6" t="s">
        <v>987</v>
      </c>
    </row>
    <row r="46" spans="1:6" ht="15" customHeight="1">
      <c r="A46">
        <v>1</v>
      </c>
      <c r="B46" t="s">
        <v>986</v>
      </c>
      <c r="C46" s="6" t="s">
        <v>985</v>
      </c>
    </row>
    <row r="47" spans="1:6" ht="15" customHeight="1">
      <c r="A47">
        <v>2</v>
      </c>
      <c r="B47" t="s">
        <v>984</v>
      </c>
      <c r="C47" s="6" t="s">
        <v>983</v>
      </c>
    </row>
    <row r="48" spans="1:6" ht="15" customHeight="1">
      <c r="A48">
        <v>3</v>
      </c>
      <c r="B48" t="s">
        <v>982</v>
      </c>
      <c r="C48" s="6" t="s">
        <v>981</v>
      </c>
    </row>
    <row r="49" spans="1:3" ht="15" customHeight="1">
      <c r="A49">
        <v>4</v>
      </c>
      <c r="B49" t="s">
        <v>980</v>
      </c>
      <c r="C49" s="6" t="s">
        <v>979</v>
      </c>
    </row>
    <row r="50" spans="1:3" ht="77.25" customHeight="1">
      <c r="A50">
        <v>5</v>
      </c>
      <c r="B50" t="s">
        <v>978</v>
      </c>
      <c r="C50" s="6" t="s">
        <v>977</v>
      </c>
    </row>
    <row r="51" spans="1:3" ht="15" customHeight="1">
      <c r="A51">
        <v>6</v>
      </c>
      <c r="B51" t="s">
        <v>35</v>
      </c>
      <c r="C51" s="127" t="s">
        <v>976</v>
      </c>
    </row>
  </sheetData>
  <hyperlinks>
    <hyperlink ref="C51" r:id="rId1" xr:uid="{00000000-0004-0000-0400-000000000000}"/>
    <hyperlink ref="D1" location="Introduction!A1" display="Click here to go to introduction" xr:uid="{13EB3723-9679-4FB2-94A0-14C5B15E5B71}"/>
  </hyperlinks>
  <pageMargins left="0.70866141732283472" right="0.70866141732283472" top="0.74803149606299213" bottom="0.74803149606299213" header="0.31496062992125984" footer="0.31496062992125984"/>
  <pageSetup paperSize="9" scale="63" orientation="landscape" r:id="rId2"/>
  <drawing r:id="rId3"/>
  <tableParts count="4">
    <tablePart r:id="rId4"/>
    <tablePart r:id="rId5"/>
    <tablePart r:id="rId6"/>
    <tablePart r:id="rId7"/>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2DBA9C-AD26-44E3-83B1-08EFC773E260}">
  <sheetPr>
    <tabColor theme="9" tint="0.59999389629810485"/>
    <pageSetUpPr fitToPage="1"/>
  </sheetPr>
  <dimension ref="A1:X18"/>
  <sheetViews>
    <sheetView showGridLines="0" workbookViewId="0">
      <selection activeCell="AA6" sqref="AA6"/>
    </sheetView>
  </sheetViews>
  <sheetFormatPr defaultRowHeight="14.4" outlineLevelRow="1" outlineLevelCol="3"/>
  <cols>
    <col min="3" max="3" width="11.5546875" customWidth="1"/>
    <col min="4" max="4" width="9.109375" hidden="1" customWidth="1" outlineLevel="2"/>
    <col min="5" max="6" width="9.109375" hidden="1" customWidth="1" outlineLevel="1"/>
    <col min="7" max="8" width="9.109375" hidden="1" customWidth="1" outlineLevel="2"/>
    <col min="9" max="10" width="9.109375" hidden="1" customWidth="1" outlineLevel="1"/>
    <col min="11" max="12" width="9.109375" hidden="1" customWidth="1" outlineLevel="2"/>
    <col min="13" max="14" width="9.109375" hidden="1" customWidth="1" outlineLevel="1"/>
    <col min="15" max="15" width="9.109375" hidden="1" customWidth="1" outlineLevel="2"/>
    <col min="16" max="16" width="3.5546875" hidden="1" customWidth="1" outlineLevel="1"/>
    <col min="17" max="22" width="9.109375" hidden="1" customWidth="1" outlineLevel="3"/>
    <col min="23" max="23" width="8.88671875" collapsed="1"/>
  </cols>
  <sheetData>
    <row r="1" spans="1:24">
      <c r="A1" s="38" t="s">
        <v>32</v>
      </c>
      <c r="C1" s="18" t="s">
        <v>21</v>
      </c>
    </row>
    <row r="2" spans="1:24">
      <c r="A2" s="11" t="s">
        <v>1533</v>
      </c>
      <c r="E2" s="379" t="s">
        <v>1470</v>
      </c>
      <c r="F2" s="380"/>
      <c r="I2" s="381">
        <v>41122</v>
      </c>
      <c r="J2" s="380"/>
      <c r="M2" s="381">
        <v>42401</v>
      </c>
      <c r="N2" s="380"/>
    </row>
    <row r="3" spans="1:24">
      <c r="B3" s="114"/>
      <c r="C3" s="382" t="s">
        <v>1471</v>
      </c>
      <c r="D3" s="113"/>
      <c r="E3" s="383" t="s">
        <v>1472</v>
      </c>
      <c r="F3" s="384" t="s">
        <v>1473</v>
      </c>
      <c r="G3" s="382"/>
      <c r="H3" s="382"/>
      <c r="I3" s="385" t="s">
        <v>1472</v>
      </c>
      <c r="J3" s="382" t="s">
        <v>1473</v>
      </c>
      <c r="K3" s="382"/>
      <c r="L3" s="382"/>
      <c r="M3" s="386" t="s">
        <v>1472</v>
      </c>
      <c r="N3" s="387" t="s">
        <v>1473</v>
      </c>
      <c r="O3" s="388"/>
      <c r="P3" s="388"/>
      <c r="Q3" s="388"/>
      <c r="R3" s="388"/>
      <c r="S3" s="388"/>
      <c r="T3" s="382"/>
      <c r="U3" s="382"/>
      <c r="V3" s="382"/>
      <c r="W3" s="382" t="s">
        <v>1474</v>
      </c>
      <c r="X3" s="384" t="s">
        <v>1475</v>
      </c>
    </row>
    <row r="4" spans="1:24" outlineLevel="1">
      <c r="B4" s="308" t="s">
        <v>1476</v>
      </c>
      <c r="C4" s="389" t="s">
        <v>577</v>
      </c>
      <c r="D4" s="390">
        <v>0.95432321834507439</v>
      </c>
      <c r="E4" s="391">
        <f>D4</f>
        <v>0.95432321834507439</v>
      </c>
      <c r="F4" s="392">
        <f>G4</f>
        <v>8.0119405612460781E-2</v>
      </c>
      <c r="G4" s="390">
        <v>8.0119405612460781E-2</v>
      </c>
      <c r="H4" s="390">
        <v>0.50242950384938978</v>
      </c>
      <c r="I4" s="390">
        <f>H4</f>
        <v>0.50242950384938978</v>
      </c>
      <c r="J4" s="390">
        <f>K4</f>
        <v>0.20972461055656444</v>
      </c>
      <c r="K4" s="390">
        <v>0.20972461055656444</v>
      </c>
      <c r="L4" s="390">
        <v>8.8211850640892098E-2</v>
      </c>
      <c r="M4" s="391">
        <f>L4</f>
        <v>8.8211850640892098E-2</v>
      </c>
      <c r="N4" s="392">
        <f>O4</f>
        <v>0.90212523485766949</v>
      </c>
      <c r="O4" s="390">
        <v>0.90212523485766949</v>
      </c>
      <c r="P4" s="390"/>
      <c r="Q4" s="390">
        <f>E4</f>
        <v>0.95432321834507439</v>
      </c>
      <c r="R4" s="390">
        <f>I4</f>
        <v>0.50242950384938978</v>
      </c>
      <c r="S4" s="390">
        <f>M4</f>
        <v>8.8211850640892098E-2</v>
      </c>
      <c r="T4" s="390">
        <f>F4</f>
        <v>8.0119405612460781E-2</v>
      </c>
      <c r="U4" s="390">
        <f>J4</f>
        <v>0.20972461055656444</v>
      </c>
      <c r="V4" s="390">
        <f>N4</f>
        <v>0.90212523485766949</v>
      </c>
      <c r="W4" s="389"/>
      <c r="X4" s="393"/>
    </row>
    <row r="5" spans="1:24" outlineLevel="1">
      <c r="B5" s="423"/>
      <c r="C5" t="s">
        <v>614</v>
      </c>
      <c r="D5" s="9">
        <v>0.88</v>
      </c>
      <c r="E5" s="424">
        <f>D5</f>
        <v>0.88</v>
      </c>
      <c r="F5" s="425">
        <f>G5</f>
        <v>0.21</v>
      </c>
      <c r="G5" s="9">
        <v>0.21</v>
      </c>
      <c r="H5" s="9">
        <v>0.32</v>
      </c>
      <c r="I5" s="9">
        <f>H5</f>
        <v>0.32</v>
      </c>
      <c r="J5" s="9">
        <f>K5</f>
        <v>0.62</v>
      </c>
      <c r="K5" s="9">
        <v>0.62</v>
      </c>
      <c r="L5" s="9">
        <v>0.24</v>
      </c>
      <c r="M5" s="424">
        <f>L5</f>
        <v>0.24</v>
      </c>
      <c r="N5" s="425">
        <f>O5</f>
        <v>0.53</v>
      </c>
      <c r="O5" s="9">
        <v>0.53</v>
      </c>
      <c r="P5" s="9"/>
      <c r="Q5" s="9">
        <f>E5</f>
        <v>0.88</v>
      </c>
      <c r="R5" s="9">
        <f>I5</f>
        <v>0.32</v>
      </c>
      <c r="S5" s="9">
        <f>M5</f>
        <v>0.24</v>
      </c>
      <c r="T5" s="9">
        <f>F5</f>
        <v>0.21</v>
      </c>
      <c r="U5" s="9">
        <f>J5</f>
        <v>0.62</v>
      </c>
      <c r="V5" s="9">
        <f>N5</f>
        <v>0.53</v>
      </c>
      <c r="X5" s="273"/>
    </row>
    <row r="6" spans="1:24" outlineLevel="1">
      <c r="B6" s="394"/>
      <c r="C6" s="112" t="s">
        <v>576</v>
      </c>
      <c r="D6" s="395">
        <v>0.78569052083454438</v>
      </c>
      <c r="E6" s="396">
        <f>D6</f>
        <v>0.78569052083454438</v>
      </c>
      <c r="F6" s="397">
        <f>G6</f>
        <v>0.31083453153126217</v>
      </c>
      <c r="G6" s="395">
        <v>0.31083453153126217</v>
      </c>
      <c r="H6" s="395">
        <v>0.2850208978730997</v>
      </c>
      <c r="I6" s="395">
        <f>H6</f>
        <v>0.2850208978730997</v>
      </c>
      <c r="J6" s="395">
        <f>K6</f>
        <v>0.96399007169207562</v>
      </c>
      <c r="K6" s="395">
        <v>0.96399007169207562</v>
      </c>
      <c r="L6" s="395">
        <v>0.69410595727974422</v>
      </c>
      <c r="M6" s="396">
        <f>L6</f>
        <v>0.69410595727974422</v>
      </c>
      <c r="N6" s="397">
        <f>O6</f>
        <v>0.25258172712939075</v>
      </c>
      <c r="O6" s="395">
        <v>0.25258172712939075</v>
      </c>
      <c r="P6" s="395"/>
      <c r="Q6" s="395">
        <f>E6</f>
        <v>0.78569052083454438</v>
      </c>
      <c r="R6" s="395">
        <f>I6</f>
        <v>0.2850208978730997</v>
      </c>
      <c r="S6" s="395">
        <f>M6</f>
        <v>0.69410595727974422</v>
      </c>
      <c r="T6" s="395">
        <f>F6</f>
        <v>0.31083453153126217</v>
      </c>
      <c r="U6" s="395">
        <f>J6</f>
        <v>0.96399007169207562</v>
      </c>
      <c r="V6" s="395">
        <f>N6</f>
        <v>0.25258172712939075</v>
      </c>
      <c r="W6" s="112"/>
      <c r="X6" s="302"/>
    </row>
    <row r="7" spans="1:24" outlineLevel="1">
      <c r="B7" s="5"/>
      <c r="C7" s="388"/>
      <c r="D7" s="9"/>
      <c r="E7" s="398"/>
      <c r="F7" s="398"/>
      <c r="G7" s="9"/>
      <c r="H7" s="9"/>
      <c r="I7" s="398"/>
      <c r="J7" s="398"/>
      <c r="K7" s="9"/>
      <c r="L7" s="9"/>
      <c r="M7" s="398"/>
      <c r="N7" s="398"/>
      <c r="O7" s="9"/>
      <c r="P7" s="9"/>
      <c r="Q7" s="9"/>
      <c r="R7" s="9"/>
      <c r="S7" s="9"/>
      <c r="T7" s="9"/>
      <c r="U7" s="9"/>
      <c r="V7" s="9"/>
      <c r="W7" s="388"/>
    </row>
    <row r="8" spans="1:24" outlineLevel="1">
      <c r="B8" s="308" t="s">
        <v>1477</v>
      </c>
      <c r="C8" s="389" t="s">
        <v>577</v>
      </c>
      <c r="D8" s="390">
        <v>0.61417086234236851</v>
      </c>
      <c r="E8" s="391">
        <f>D8</f>
        <v>0.61417086234236851</v>
      </c>
      <c r="F8" s="392">
        <f>G8</f>
        <v>0.66293104335525543</v>
      </c>
      <c r="G8" s="390">
        <v>0.66293104335525543</v>
      </c>
      <c r="H8" s="390">
        <v>0.68238041335103861</v>
      </c>
      <c r="I8" s="390">
        <f>H8</f>
        <v>0.68238041335103861</v>
      </c>
      <c r="J8" s="390">
        <f>K8</f>
        <v>0.80092594211939505</v>
      </c>
      <c r="K8" s="390">
        <v>0.80092594211939505</v>
      </c>
      <c r="L8" s="390">
        <v>0.34191813688752515</v>
      </c>
      <c r="M8" s="391">
        <f>L8</f>
        <v>0.34191813688752515</v>
      </c>
      <c r="N8" s="392">
        <f>O8</f>
        <v>0.76590554667025823</v>
      </c>
      <c r="O8" s="390">
        <v>0.76590554667025823</v>
      </c>
      <c r="P8" s="390"/>
      <c r="Q8" s="390">
        <f>E8</f>
        <v>0.61417086234236851</v>
      </c>
      <c r="R8" s="390">
        <f>I8</f>
        <v>0.68238041335103861</v>
      </c>
      <c r="S8" s="390">
        <f>M8</f>
        <v>0.34191813688752515</v>
      </c>
      <c r="T8" s="390">
        <f>F8</f>
        <v>0.66293104335525543</v>
      </c>
      <c r="U8" s="390">
        <f>J8</f>
        <v>0.80092594211939505</v>
      </c>
      <c r="V8" s="390">
        <f>N8</f>
        <v>0.76590554667025823</v>
      </c>
      <c r="W8" s="389"/>
      <c r="X8" s="393"/>
    </row>
    <row r="9" spans="1:24" outlineLevel="1">
      <c r="B9" s="423"/>
      <c r="C9" t="s">
        <v>614</v>
      </c>
      <c r="D9" s="9"/>
      <c r="E9" s="424">
        <f>D9</f>
        <v>0</v>
      </c>
      <c r="F9" s="425">
        <f>G9</f>
        <v>0.6</v>
      </c>
      <c r="G9" s="9">
        <v>0.6</v>
      </c>
      <c r="H9" s="9">
        <v>0.45</v>
      </c>
      <c r="I9" s="9">
        <f>H9</f>
        <v>0.45</v>
      </c>
      <c r="J9" s="9">
        <f>K9</f>
        <v>0.33</v>
      </c>
      <c r="K9" s="9">
        <v>0.33</v>
      </c>
      <c r="L9" s="9">
        <v>0.56000000000000005</v>
      </c>
      <c r="M9" s="424">
        <f>L9</f>
        <v>0.56000000000000005</v>
      </c>
      <c r="N9" s="425">
        <f>O9</f>
        <v>0.54</v>
      </c>
      <c r="O9" s="9">
        <v>0.54</v>
      </c>
      <c r="P9" s="9"/>
      <c r="Q9" s="9">
        <f>E9</f>
        <v>0</v>
      </c>
      <c r="R9" s="9">
        <f>I9</f>
        <v>0.45</v>
      </c>
      <c r="S9" s="9">
        <f>M9</f>
        <v>0.56000000000000005</v>
      </c>
      <c r="T9" s="9">
        <f>F9</f>
        <v>0.6</v>
      </c>
      <c r="U9" s="9">
        <f>J9</f>
        <v>0.33</v>
      </c>
      <c r="V9" s="9">
        <f>N9</f>
        <v>0.54</v>
      </c>
      <c r="X9" s="273"/>
    </row>
    <row r="10" spans="1:24" outlineLevel="1">
      <c r="B10" s="394"/>
      <c r="C10" s="112" t="s">
        <v>576</v>
      </c>
      <c r="D10" s="395">
        <v>0.36956373402251286</v>
      </c>
      <c r="E10" s="396">
        <f>D10</f>
        <v>0.36956373402251286</v>
      </c>
      <c r="F10" s="397">
        <f>G10</f>
        <v>0.5309748798755336</v>
      </c>
      <c r="G10" s="395">
        <v>0.5309748798755336</v>
      </c>
      <c r="H10" s="395">
        <v>0.28392172475843247</v>
      </c>
      <c r="I10" s="395">
        <f>H10</f>
        <v>0.28392172475843247</v>
      </c>
      <c r="J10" s="395">
        <f>K10</f>
        <v>0.10258410471610613</v>
      </c>
      <c r="K10" s="395">
        <v>0.10258410471610613</v>
      </c>
      <c r="L10" s="395">
        <v>0.66736641679487219</v>
      </c>
      <c r="M10" s="396">
        <f>L10</f>
        <v>0.66736641679487219</v>
      </c>
      <c r="N10" s="397">
        <f>O10</f>
        <v>4.6907902246346111E-2</v>
      </c>
      <c r="O10" s="395">
        <v>4.6907902246346111E-2</v>
      </c>
      <c r="P10" s="395"/>
      <c r="Q10" s="395">
        <f>E10</f>
        <v>0.36956373402251286</v>
      </c>
      <c r="R10" s="395">
        <f>I10</f>
        <v>0.28392172475843247</v>
      </c>
      <c r="S10" s="395">
        <f>M10</f>
        <v>0.66736641679487219</v>
      </c>
      <c r="T10" s="395">
        <f>F10</f>
        <v>0.5309748798755336</v>
      </c>
      <c r="U10" s="395">
        <f>J10</f>
        <v>0.10258410471610613</v>
      </c>
      <c r="V10" s="395">
        <f>N10</f>
        <v>4.6907902246346111E-2</v>
      </c>
      <c r="W10" s="112"/>
      <c r="X10" s="302"/>
    </row>
    <row r="11" spans="1:24" outlineLevel="1">
      <c r="B11" s="5"/>
      <c r="D11" s="9"/>
      <c r="E11" s="398"/>
      <c r="F11" s="398"/>
      <c r="G11" s="9"/>
      <c r="H11" s="9"/>
      <c r="I11" s="398"/>
      <c r="J11" s="398"/>
      <c r="K11" s="9"/>
      <c r="L11" s="9"/>
      <c r="M11" s="398"/>
      <c r="N11" s="398"/>
      <c r="O11" s="9"/>
      <c r="P11" s="9"/>
      <c r="Q11" s="9"/>
      <c r="R11" s="9"/>
      <c r="S11" s="9"/>
      <c r="T11" s="9"/>
      <c r="U11" s="9"/>
      <c r="V11" s="9"/>
      <c r="W11" s="388"/>
    </row>
    <row r="12" spans="1:24" outlineLevel="1">
      <c r="B12" s="308" t="s">
        <v>1478</v>
      </c>
      <c r="C12" s="389" t="s">
        <v>577</v>
      </c>
      <c r="D12" s="390">
        <v>0.31931370215268762</v>
      </c>
      <c r="E12" s="391">
        <f>D12</f>
        <v>0.31931370215268762</v>
      </c>
      <c r="F12" s="392">
        <f>G12</f>
        <v>0.76806832292261706</v>
      </c>
      <c r="G12" s="390">
        <v>0.76806832292261706</v>
      </c>
      <c r="H12" s="390">
        <v>0.78436857420733153</v>
      </c>
      <c r="I12" s="390">
        <f>H12</f>
        <v>0.78436857420733153</v>
      </c>
      <c r="J12" s="390">
        <f>K12</f>
        <v>0.31930821193907399</v>
      </c>
      <c r="K12" s="390">
        <v>0.31930821193907399</v>
      </c>
      <c r="L12" s="390">
        <v>0.800234561325605</v>
      </c>
      <c r="M12" s="391">
        <f>L12</f>
        <v>0.800234561325605</v>
      </c>
      <c r="N12" s="392">
        <f>O12</f>
        <v>0.6794583707107904</v>
      </c>
      <c r="O12" s="390">
        <v>0.6794583707107904</v>
      </c>
      <c r="P12" s="390"/>
      <c r="Q12" s="390">
        <f>E12</f>
        <v>0.31931370215268762</v>
      </c>
      <c r="R12" s="390">
        <f>I12</f>
        <v>0.78436857420733153</v>
      </c>
      <c r="S12" s="390">
        <f>M12</f>
        <v>0.800234561325605</v>
      </c>
      <c r="T12" s="390">
        <f>F12</f>
        <v>0.76806832292261706</v>
      </c>
      <c r="U12" s="390">
        <f>J12</f>
        <v>0.31930821193907399</v>
      </c>
      <c r="V12" s="390">
        <f>N12</f>
        <v>0.6794583707107904</v>
      </c>
      <c r="W12" s="389"/>
      <c r="X12" s="393"/>
    </row>
    <row r="13" spans="1:24" outlineLevel="1">
      <c r="B13" s="423"/>
      <c r="C13" t="s">
        <v>614</v>
      </c>
      <c r="D13" s="9">
        <v>0.31</v>
      </c>
      <c r="E13" s="424">
        <f>D13</f>
        <v>0.31</v>
      </c>
      <c r="F13" s="425">
        <f>G13</f>
        <v>0.66</v>
      </c>
      <c r="G13" s="9">
        <v>0.66</v>
      </c>
      <c r="H13" s="9">
        <v>0.55000000000000004</v>
      </c>
      <c r="I13" s="9">
        <f>H13</f>
        <v>0.55000000000000004</v>
      </c>
      <c r="J13" s="9">
        <f>K13</f>
        <v>0.22</v>
      </c>
      <c r="K13" s="9">
        <v>0.22</v>
      </c>
      <c r="L13" s="9">
        <v>0.66</v>
      </c>
      <c r="M13" s="424">
        <f>L13</f>
        <v>0.66</v>
      </c>
      <c r="N13" s="425">
        <f>O13</f>
        <v>0.32</v>
      </c>
      <c r="O13" s="9">
        <v>0.32</v>
      </c>
      <c r="P13" s="9"/>
      <c r="Q13" s="9">
        <f>E13</f>
        <v>0.31</v>
      </c>
      <c r="R13" s="9">
        <f>I13</f>
        <v>0.55000000000000004</v>
      </c>
      <c r="S13" s="9">
        <f>M13</f>
        <v>0.66</v>
      </c>
      <c r="T13" s="9">
        <f>F13</f>
        <v>0.66</v>
      </c>
      <c r="U13" s="9">
        <f>J13</f>
        <v>0.22</v>
      </c>
      <c r="V13" s="9">
        <f>N13</f>
        <v>0.32</v>
      </c>
      <c r="X13" s="273"/>
    </row>
    <row r="14" spans="1:24" outlineLevel="1">
      <c r="B14" s="301"/>
      <c r="C14" s="112" t="s">
        <v>576</v>
      </c>
      <c r="D14" s="395">
        <v>0.28653086796779692</v>
      </c>
      <c r="E14" s="396">
        <f>D14</f>
        <v>0.28653086796779692</v>
      </c>
      <c r="F14" s="397">
        <f>G14</f>
        <v>0.56873254037583509</v>
      </c>
      <c r="G14" s="395">
        <v>0.56873254037583509</v>
      </c>
      <c r="H14" s="395">
        <v>0.11476706829112893</v>
      </c>
      <c r="I14" s="395">
        <f>H14</f>
        <v>0.11476706829112893</v>
      </c>
      <c r="J14" s="395">
        <f>K14</f>
        <v>0.11147971990380501</v>
      </c>
      <c r="K14" s="395">
        <v>0.11147971990380501</v>
      </c>
      <c r="L14" s="395">
        <v>0.35769454157506697</v>
      </c>
      <c r="M14" s="396">
        <f>L14</f>
        <v>0.35769454157506697</v>
      </c>
      <c r="N14" s="397">
        <f>O14</f>
        <v>8.5061347113096097E-2</v>
      </c>
      <c r="O14" s="395">
        <v>8.5061347113096097E-2</v>
      </c>
      <c r="P14" s="395"/>
      <c r="Q14" s="395">
        <f>E14</f>
        <v>0.28653086796779692</v>
      </c>
      <c r="R14" s="395">
        <f>I14</f>
        <v>0.11476706829112893</v>
      </c>
      <c r="S14" s="395">
        <f>M14</f>
        <v>0.35769454157506697</v>
      </c>
      <c r="T14" s="395">
        <f>F14</f>
        <v>0.56873254037583509</v>
      </c>
      <c r="U14" s="395">
        <f>J14</f>
        <v>0.11147971990380501</v>
      </c>
      <c r="V14" s="395">
        <f>N14</f>
        <v>8.5061347113096097E-2</v>
      </c>
      <c r="W14" s="112"/>
      <c r="X14" s="302"/>
    </row>
    <row r="15" spans="1:24" ht="15" outlineLevel="1" thickBot="1">
      <c r="E15" s="399"/>
      <c r="F15" s="399"/>
      <c r="I15" s="399"/>
      <c r="J15" s="399"/>
      <c r="M15" s="399"/>
      <c r="N15" s="399"/>
      <c r="Q15" s="9"/>
      <c r="R15" s="9"/>
      <c r="S15" s="9"/>
      <c r="T15" s="9"/>
      <c r="U15" s="9"/>
      <c r="V15" s="9"/>
    </row>
    <row r="16" spans="1:24">
      <c r="B16" s="400" t="s">
        <v>84</v>
      </c>
      <c r="C16" s="401" t="s">
        <v>577</v>
      </c>
      <c r="D16" s="402">
        <f>IFERROR(AVERAGEIFS(D$4:D$14,$C$4:$C$14,$C16),"")</f>
        <v>0.62926926094671021</v>
      </c>
      <c r="E16" s="403">
        <f>D16</f>
        <v>0.62926926094671021</v>
      </c>
      <c r="F16" s="404">
        <f>G16</f>
        <v>0.50370625729677776</v>
      </c>
      <c r="G16" s="402">
        <f t="shared" ref="G16:H18" si="0">IFERROR(AVERAGEIFS(G$4:G$14,$C$4:$C$14,$C16),"")</f>
        <v>0.50370625729677776</v>
      </c>
      <c r="H16" s="402">
        <f t="shared" si="0"/>
        <v>0.65639283046925334</v>
      </c>
      <c r="I16" s="402">
        <f>H16</f>
        <v>0.65639283046925334</v>
      </c>
      <c r="J16" s="402">
        <f>K16</f>
        <v>0.44331958820501116</v>
      </c>
      <c r="K16" s="402">
        <f t="shared" ref="K16:L18" si="1">IFERROR(AVERAGEIFS(K$4:K$14,$C$4:$C$14,$C16),"")</f>
        <v>0.44331958820501116</v>
      </c>
      <c r="L16" s="402">
        <f t="shared" si="1"/>
        <v>0.41012151628467408</v>
      </c>
      <c r="M16" s="403">
        <f>L16</f>
        <v>0.41012151628467408</v>
      </c>
      <c r="N16" s="404">
        <f>O16</f>
        <v>0.78249638407957267</v>
      </c>
      <c r="O16" s="402">
        <f>IFERROR(AVERAGEIFS(O$4:O$14,$C$4:$C$14,$C16),"")</f>
        <v>0.78249638407957267</v>
      </c>
      <c r="P16" s="402"/>
      <c r="Q16" s="402">
        <f>E16</f>
        <v>0.62926926094671021</v>
      </c>
      <c r="R16" s="402">
        <f>I16</f>
        <v>0.65639283046925334</v>
      </c>
      <c r="S16" s="402">
        <f>M16</f>
        <v>0.41012151628467408</v>
      </c>
      <c r="T16" s="402">
        <f>F16</f>
        <v>0.50370625729677776</v>
      </c>
      <c r="U16" s="402">
        <f>J16</f>
        <v>0.44331958820501116</v>
      </c>
      <c r="V16" s="402">
        <f>N16</f>
        <v>0.78249638407957267</v>
      </c>
      <c r="W16" s="401"/>
      <c r="X16" s="405"/>
    </row>
    <row r="17" spans="2:24">
      <c r="B17" s="426"/>
      <c r="C17" s="427" t="s">
        <v>614</v>
      </c>
      <c r="D17" s="428">
        <f>IFERROR(AVERAGEIFS(D$4:D$14,$C$4:$C$14,$C17),"")</f>
        <v>0.59499999999999997</v>
      </c>
      <c r="E17" s="429">
        <f>D17</f>
        <v>0.59499999999999997</v>
      </c>
      <c r="F17" s="430">
        <f>G17</f>
        <v>0.49</v>
      </c>
      <c r="G17" s="428">
        <f t="shared" si="0"/>
        <v>0.49</v>
      </c>
      <c r="H17" s="428">
        <f t="shared" si="0"/>
        <v>0.44</v>
      </c>
      <c r="I17" s="428">
        <f>H17</f>
        <v>0.44</v>
      </c>
      <c r="J17" s="428">
        <f>K17</f>
        <v>0.38999999999999996</v>
      </c>
      <c r="K17" s="428">
        <f t="shared" si="1"/>
        <v>0.38999999999999996</v>
      </c>
      <c r="L17" s="428">
        <f t="shared" si="1"/>
        <v>0.48666666666666664</v>
      </c>
      <c r="M17" s="429">
        <f>L17</f>
        <v>0.48666666666666664</v>
      </c>
      <c r="N17" s="430">
        <f>O17</f>
        <v>0.46333333333333337</v>
      </c>
      <c r="O17" s="428">
        <f>IFERROR(AVERAGEIFS(O$4:O$14,$C$4:$C$14,$C17),"")</f>
        <v>0.46333333333333337</v>
      </c>
      <c r="P17" s="428"/>
      <c r="Q17" s="428">
        <f>E17</f>
        <v>0.59499999999999997</v>
      </c>
      <c r="R17" s="428">
        <f>I17</f>
        <v>0.44</v>
      </c>
      <c r="S17" s="428">
        <f>M17</f>
        <v>0.48666666666666664</v>
      </c>
      <c r="T17" s="428">
        <f>F17</f>
        <v>0.49</v>
      </c>
      <c r="U17" s="428">
        <f>J17</f>
        <v>0.38999999999999996</v>
      </c>
      <c r="V17" s="428">
        <f>N17</f>
        <v>0.46333333333333337</v>
      </c>
      <c r="W17" s="427"/>
      <c r="X17" s="431"/>
    </row>
    <row r="18" spans="2:24" ht="15" thickBot="1">
      <c r="B18" s="406"/>
      <c r="C18" s="407" t="s">
        <v>576</v>
      </c>
      <c r="D18" s="408">
        <f>IFERROR(AVERAGEIFS(D$4:D$14,$C$4:$C$14,$C18),"")</f>
        <v>0.48059504094161803</v>
      </c>
      <c r="E18" s="409">
        <f>D18</f>
        <v>0.48059504094161803</v>
      </c>
      <c r="F18" s="410">
        <f>G18</f>
        <v>0.47018065059421027</v>
      </c>
      <c r="G18" s="408">
        <f t="shared" si="0"/>
        <v>0.47018065059421027</v>
      </c>
      <c r="H18" s="408">
        <f t="shared" si="0"/>
        <v>0.22790323030755369</v>
      </c>
      <c r="I18" s="408">
        <f>H18</f>
        <v>0.22790323030755369</v>
      </c>
      <c r="J18" s="408">
        <f>K18</f>
        <v>0.39268463210399557</v>
      </c>
      <c r="K18" s="408">
        <f t="shared" si="1"/>
        <v>0.39268463210399557</v>
      </c>
      <c r="L18" s="408">
        <f t="shared" si="1"/>
        <v>0.5730556385498945</v>
      </c>
      <c r="M18" s="409">
        <f>L18</f>
        <v>0.5730556385498945</v>
      </c>
      <c r="N18" s="410">
        <f>O18</f>
        <v>0.128183658829611</v>
      </c>
      <c r="O18" s="408">
        <f>IFERROR(AVERAGEIFS(O$4:O$14,$C$4:$C$14,$C18),"")</f>
        <v>0.128183658829611</v>
      </c>
      <c r="P18" s="408"/>
      <c r="Q18" s="408">
        <f>E18</f>
        <v>0.48059504094161803</v>
      </c>
      <c r="R18" s="408">
        <f>I18</f>
        <v>0.22790323030755369</v>
      </c>
      <c r="S18" s="408">
        <f>M18</f>
        <v>0.5730556385498945</v>
      </c>
      <c r="T18" s="408">
        <f>F18</f>
        <v>0.47018065059421027</v>
      </c>
      <c r="U18" s="408">
        <f>J18</f>
        <v>0.39268463210399557</v>
      </c>
      <c r="V18" s="408">
        <f>N18</f>
        <v>0.128183658829611</v>
      </c>
      <c r="W18" s="407"/>
      <c r="X18" s="411"/>
    </row>
  </sheetData>
  <conditionalFormatting sqref="E4:E18">
    <cfRule type="dataBar" priority="6">
      <dataBar showValue="0">
        <cfvo type="min"/>
        <cfvo type="max"/>
        <color rgb="FFD6007B"/>
      </dataBar>
      <extLst>
        <ext xmlns:x14="http://schemas.microsoft.com/office/spreadsheetml/2009/9/main" uri="{B025F937-C7B1-47D3-B67F-A62EFF666E3E}">
          <x14:id>{AAA78059-406C-41D9-93D4-D7E96D8730B0}</x14:id>
        </ext>
      </extLst>
    </cfRule>
  </conditionalFormatting>
  <conditionalFormatting sqref="F4:F18">
    <cfRule type="dataBar" priority="5">
      <dataBar showValue="0">
        <cfvo type="min"/>
        <cfvo type="max"/>
        <color rgb="FF008AEF"/>
      </dataBar>
      <extLst>
        <ext xmlns:x14="http://schemas.microsoft.com/office/spreadsheetml/2009/9/main" uri="{B025F937-C7B1-47D3-B67F-A62EFF666E3E}">
          <x14:id>{2616E6AF-1AB6-4091-8196-76800291ECB5}</x14:id>
        </ext>
      </extLst>
    </cfRule>
  </conditionalFormatting>
  <conditionalFormatting sqref="I4:I18">
    <cfRule type="dataBar" priority="4">
      <dataBar showValue="0">
        <cfvo type="min"/>
        <cfvo type="max"/>
        <color rgb="FFD6007B"/>
      </dataBar>
      <extLst>
        <ext xmlns:x14="http://schemas.microsoft.com/office/spreadsheetml/2009/9/main" uri="{B025F937-C7B1-47D3-B67F-A62EFF666E3E}">
          <x14:id>{6445F41F-309C-46E0-A94C-EBB5F53D9D9B}</x14:id>
        </ext>
      </extLst>
    </cfRule>
  </conditionalFormatting>
  <conditionalFormatting sqref="J4:J18">
    <cfRule type="dataBar" priority="3">
      <dataBar showValue="0">
        <cfvo type="min"/>
        <cfvo type="max"/>
        <color rgb="FF008AEF"/>
      </dataBar>
      <extLst>
        <ext xmlns:x14="http://schemas.microsoft.com/office/spreadsheetml/2009/9/main" uri="{B025F937-C7B1-47D3-B67F-A62EFF666E3E}">
          <x14:id>{76FAB9F6-9487-4130-88AB-1358212196BC}</x14:id>
        </ext>
      </extLst>
    </cfRule>
  </conditionalFormatting>
  <conditionalFormatting sqref="M4:M18">
    <cfRule type="dataBar" priority="2">
      <dataBar showValue="0">
        <cfvo type="min"/>
        <cfvo type="max"/>
        <color rgb="FFD6007B"/>
      </dataBar>
      <extLst>
        <ext xmlns:x14="http://schemas.microsoft.com/office/spreadsheetml/2009/9/main" uri="{B025F937-C7B1-47D3-B67F-A62EFF666E3E}">
          <x14:id>{F74347FF-BD5E-408D-8790-4AC14E36A68E}</x14:id>
        </ext>
      </extLst>
    </cfRule>
  </conditionalFormatting>
  <conditionalFormatting sqref="N4:N18">
    <cfRule type="dataBar" priority="1">
      <dataBar showValue="0">
        <cfvo type="min"/>
        <cfvo type="max"/>
        <color rgb="FF008AEF"/>
      </dataBar>
      <extLst>
        <ext xmlns:x14="http://schemas.microsoft.com/office/spreadsheetml/2009/9/main" uri="{B025F937-C7B1-47D3-B67F-A62EFF666E3E}">
          <x14:id>{CCEAE0FD-28F9-4D91-8391-0980D38DDAC6}</x14:id>
        </ext>
      </extLst>
    </cfRule>
  </conditionalFormatting>
  <hyperlinks>
    <hyperlink ref="C1" location="Introduction!A1" display="Click here to go to introduction" xr:uid="{BB98E510-7919-43C7-9BE1-9AACE986A2EC}"/>
  </hyperlinks>
  <pageMargins left="0.70866141732283472" right="0.70866141732283472" top="0.74803149606299213" bottom="0.74803149606299213" header="0.31496062992125984" footer="0.31496062992125984"/>
  <pageSetup orientation="landscape" r:id="rId1"/>
  <extLst>
    <ext xmlns:x14="http://schemas.microsoft.com/office/spreadsheetml/2009/9/main" uri="{78C0D931-6437-407d-A8EE-F0AAD7539E65}">
      <x14:conditionalFormattings>
        <x14:conditionalFormatting xmlns:xm="http://schemas.microsoft.com/office/excel/2006/main">
          <x14:cfRule type="dataBar" id="{AAA78059-406C-41D9-93D4-D7E96D8730B0}">
            <x14:dataBar minLength="0" maxLength="100" border="1" direction="rightToLeft" negativeBarBorderColorSameAsPositive="0">
              <x14:cfvo type="autoMin"/>
              <x14:cfvo type="autoMax"/>
              <x14:borderColor rgb="FFD6007B"/>
              <x14:negativeFillColor rgb="FFFF0000"/>
              <x14:negativeBorderColor rgb="FFFF0000"/>
              <x14:axisColor rgb="FF000000"/>
            </x14:dataBar>
          </x14:cfRule>
          <xm:sqref>E4:E18</xm:sqref>
        </x14:conditionalFormatting>
        <x14:conditionalFormatting xmlns:xm="http://schemas.microsoft.com/office/excel/2006/main">
          <x14:cfRule type="dataBar" id="{2616E6AF-1AB6-4091-8196-76800291ECB5}">
            <x14:dataBar minLength="0" maxLength="100" border="1" negativeBarBorderColorSameAsPositive="0">
              <x14:cfvo type="autoMin"/>
              <x14:cfvo type="autoMax"/>
              <x14:borderColor rgb="FF008AEF"/>
              <x14:negativeFillColor rgb="FFFF0000"/>
              <x14:negativeBorderColor rgb="FFFF0000"/>
              <x14:axisColor rgb="FF000000"/>
            </x14:dataBar>
          </x14:cfRule>
          <xm:sqref>F4:F18</xm:sqref>
        </x14:conditionalFormatting>
        <x14:conditionalFormatting xmlns:xm="http://schemas.microsoft.com/office/excel/2006/main">
          <x14:cfRule type="dataBar" id="{6445F41F-309C-46E0-A94C-EBB5F53D9D9B}">
            <x14:dataBar minLength="0" maxLength="100" border="1" direction="rightToLeft" negativeBarBorderColorSameAsPositive="0">
              <x14:cfvo type="autoMin"/>
              <x14:cfvo type="autoMax"/>
              <x14:borderColor rgb="FFD6007B"/>
              <x14:negativeFillColor rgb="FFFF0000"/>
              <x14:negativeBorderColor rgb="FFFF0000"/>
              <x14:axisColor rgb="FF000000"/>
            </x14:dataBar>
          </x14:cfRule>
          <xm:sqref>I4:I18</xm:sqref>
        </x14:conditionalFormatting>
        <x14:conditionalFormatting xmlns:xm="http://schemas.microsoft.com/office/excel/2006/main">
          <x14:cfRule type="dataBar" id="{76FAB9F6-9487-4130-88AB-1358212196BC}">
            <x14:dataBar minLength="0" maxLength="100" border="1" negativeBarBorderColorSameAsPositive="0">
              <x14:cfvo type="autoMin"/>
              <x14:cfvo type="autoMax"/>
              <x14:borderColor rgb="FF008AEF"/>
              <x14:negativeFillColor rgb="FFFF0000"/>
              <x14:negativeBorderColor rgb="FFFF0000"/>
              <x14:axisColor rgb="FF000000"/>
            </x14:dataBar>
          </x14:cfRule>
          <xm:sqref>J4:J18</xm:sqref>
        </x14:conditionalFormatting>
        <x14:conditionalFormatting xmlns:xm="http://schemas.microsoft.com/office/excel/2006/main">
          <x14:cfRule type="dataBar" id="{F74347FF-BD5E-408D-8790-4AC14E36A68E}">
            <x14:dataBar minLength="0" maxLength="100" border="1" direction="rightToLeft" negativeBarBorderColorSameAsPositive="0">
              <x14:cfvo type="autoMin"/>
              <x14:cfvo type="autoMax"/>
              <x14:borderColor rgb="FFD6007B"/>
              <x14:negativeFillColor rgb="FFFF0000"/>
              <x14:negativeBorderColor rgb="FFFF0000"/>
              <x14:axisColor rgb="FF000000"/>
            </x14:dataBar>
          </x14:cfRule>
          <xm:sqref>M4:M18</xm:sqref>
        </x14:conditionalFormatting>
        <x14:conditionalFormatting xmlns:xm="http://schemas.microsoft.com/office/excel/2006/main">
          <x14:cfRule type="dataBar" id="{CCEAE0FD-28F9-4D91-8391-0980D38DDAC6}">
            <x14:dataBar minLength="0" maxLength="100" border="1" negativeBarBorderColorSameAsPositive="0">
              <x14:cfvo type="autoMin"/>
              <x14:cfvo type="autoMax"/>
              <x14:borderColor rgb="FF008AEF"/>
              <x14:negativeFillColor rgb="FFFF0000"/>
              <x14:negativeBorderColor rgb="FFFF0000"/>
              <x14:axisColor rgb="FF000000"/>
            </x14:dataBar>
          </x14:cfRule>
          <xm:sqref>N4:N18</xm:sqref>
        </x14:conditionalFormatting>
      </x14:conditionalFormattings>
    </ext>
    <ext xmlns:x14="http://schemas.microsoft.com/office/spreadsheetml/2009/9/main" uri="{05C60535-1F16-4fd2-B633-F4F36F0B64E0}">
      <x14:sparklineGroups xmlns:xm="http://schemas.microsoft.com/office/excel/2006/main">
        <x14:sparklineGroup manualMax="0" manualMin="0" displayEmptyCellsAs="gap" markers="1" displayHidden="1" xr2:uid="{655E3BE8-3F25-4DF1-B10D-72119DC3A05E}">
          <x14:colorSeries theme="5"/>
          <x14:colorNegative theme="6"/>
          <x14:colorAxis rgb="FF000000"/>
          <x14:colorMarkers theme="5" tint="-0.249977111117893"/>
          <x14:colorFirst theme="5" tint="-0.249977111117893"/>
          <x14:colorLast theme="5" tint="-0.249977111117893"/>
          <x14:colorHigh theme="5" tint="-0.249977111117893"/>
          <x14:colorLow theme="5" tint="-0.249977111117893"/>
          <x14:sparklines>
            <x14:sparkline>
              <xm:f>'Sp. &amp; DB demo.'!Q4:S4</xm:f>
              <xm:sqref>W4</xm:sqref>
            </x14:sparkline>
            <x14:sparkline>
              <xm:f>'Sp. &amp; DB demo.'!Q5:S5</xm:f>
              <xm:sqref>W5</xm:sqref>
            </x14:sparkline>
            <x14:sparkline>
              <xm:f>'Sp. &amp; DB demo.'!Q6:S6</xm:f>
              <xm:sqref>W6</xm:sqref>
            </x14:sparkline>
            <x14:sparkline>
              <xm:f>'Sp. &amp; DB demo.'!Q7:S7</xm:f>
              <xm:sqref>W7</xm:sqref>
            </x14:sparkline>
            <x14:sparkline>
              <xm:f>'Sp. &amp; DB demo.'!Q8:S8</xm:f>
              <xm:sqref>W8</xm:sqref>
            </x14:sparkline>
            <x14:sparkline>
              <xm:f>'Sp. &amp; DB demo.'!Q9:S9</xm:f>
              <xm:sqref>W9</xm:sqref>
            </x14:sparkline>
            <x14:sparkline>
              <xm:f>'Sp. &amp; DB demo.'!Q10:S10</xm:f>
              <xm:sqref>W10</xm:sqref>
            </x14:sparkline>
            <x14:sparkline>
              <xm:f>'Sp. &amp; DB demo.'!Q11:S11</xm:f>
              <xm:sqref>W11</xm:sqref>
            </x14:sparkline>
            <x14:sparkline>
              <xm:f>'Sp. &amp; DB demo.'!Q12:S12</xm:f>
              <xm:sqref>W12</xm:sqref>
            </x14:sparkline>
            <x14:sparkline>
              <xm:f>'Sp. &amp; DB demo.'!Q13:S13</xm:f>
              <xm:sqref>W13</xm:sqref>
            </x14:sparkline>
            <x14:sparkline>
              <xm:f>'Sp. &amp; DB demo.'!Q14:S14</xm:f>
              <xm:sqref>W14</xm:sqref>
            </x14:sparkline>
            <x14:sparkline>
              <xm:f>'Sp. &amp; DB demo.'!Q15:S15</xm:f>
              <xm:sqref>W15</xm:sqref>
            </x14:sparkline>
            <x14:sparkline>
              <xm:f>'Sp. &amp; DB demo.'!Q16:S16</xm:f>
              <xm:sqref>W16</xm:sqref>
            </x14:sparkline>
            <x14:sparkline>
              <xm:f>'Sp. &amp; DB demo.'!Q17:S17</xm:f>
              <xm:sqref>W17</xm:sqref>
            </x14:sparkline>
            <x14:sparkline>
              <xm:f>'Sp. &amp; DB demo.'!Q18:S18</xm:f>
              <xm:sqref>W18</xm:sqref>
            </x14:sparkline>
          </x14:sparklines>
        </x14:sparklineGroup>
        <x14:sparklineGroup manualMax="0" manualMin="0" displayEmptyCellsAs="gap" markers="1" displayHidden="1" xr2:uid="{87DF7633-3629-42CD-87F7-AED650A31326}">
          <x14:colorSeries theme="4"/>
          <x14:colorNegative theme="5"/>
          <x14:colorAxis rgb="FF000000"/>
          <x14:colorMarkers theme="4" tint="-0.249977111117893"/>
          <x14:colorFirst theme="4" tint="-0.249977111117893"/>
          <x14:colorLast theme="4" tint="-0.249977111117893"/>
          <x14:colorHigh theme="4" tint="-0.249977111117893"/>
          <x14:colorLow theme="4" tint="-0.249977111117893"/>
          <x14:sparklines>
            <x14:sparkline>
              <xm:f>'Sp. &amp; DB demo.'!T4:V4</xm:f>
              <xm:sqref>X4</xm:sqref>
            </x14:sparkline>
            <x14:sparkline>
              <xm:f>'Sp. &amp; DB demo.'!T5:V5</xm:f>
              <xm:sqref>X5</xm:sqref>
            </x14:sparkline>
            <x14:sparkline>
              <xm:f>'Sp. &amp; DB demo.'!T6:V6</xm:f>
              <xm:sqref>X6</xm:sqref>
            </x14:sparkline>
            <x14:sparkline>
              <xm:f>'Sp. &amp; DB demo.'!T7:V7</xm:f>
              <xm:sqref>X7</xm:sqref>
            </x14:sparkline>
            <x14:sparkline>
              <xm:f>'Sp. &amp; DB demo.'!T8:V8</xm:f>
              <xm:sqref>X8</xm:sqref>
            </x14:sparkline>
            <x14:sparkline>
              <xm:f>'Sp. &amp; DB demo.'!T9:V9</xm:f>
              <xm:sqref>X9</xm:sqref>
            </x14:sparkline>
            <x14:sparkline>
              <xm:f>'Sp. &amp; DB demo.'!T10:V10</xm:f>
              <xm:sqref>X10</xm:sqref>
            </x14:sparkline>
            <x14:sparkline>
              <xm:f>'Sp. &amp; DB demo.'!T11:V11</xm:f>
              <xm:sqref>X11</xm:sqref>
            </x14:sparkline>
            <x14:sparkline>
              <xm:f>'Sp. &amp; DB demo.'!T12:V12</xm:f>
              <xm:sqref>X12</xm:sqref>
            </x14:sparkline>
            <x14:sparkline>
              <xm:f>'Sp. &amp; DB demo.'!T13:V13</xm:f>
              <xm:sqref>X13</xm:sqref>
            </x14:sparkline>
            <x14:sparkline>
              <xm:f>'Sp. &amp; DB demo.'!T14:V14</xm:f>
              <xm:sqref>X14</xm:sqref>
            </x14:sparkline>
            <x14:sparkline>
              <xm:f>'Sp. &amp; DB demo.'!T15:V15</xm:f>
              <xm:sqref>X15</xm:sqref>
            </x14:sparkline>
            <x14:sparkline>
              <xm:f>'Sp. &amp; DB demo.'!T16:V16</xm:f>
              <xm:sqref>X16</xm:sqref>
            </x14:sparkline>
            <x14:sparkline>
              <xm:f>'Sp. &amp; DB demo.'!T17:V17</xm:f>
              <xm:sqref>X17</xm:sqref>
            </x14:sparkline>
            <x14:sparkline>
              <xm:f>'Sp. &amp; DB demo.'!T18:V18</xm:f>
              <xm:sqref>X18</xm:sqref>
            </x14:sparkline>
          </x14:sparklines>
        </x14:sparklineGroup>
      </x14:sparklineGroup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0BCB7E-5F20-455C-85DE-5D0C31015C8A}">
  <sheetPr codeName="Sheet24">
    <tabColor theme="9" tint="0.59999389629810485"/>
    <pageSetUpPr fitToPage="1"/>
  </sheetPr>
  <dimension ref="A1:K70"/>
  <sheetViews>
    <sheetView workbookViewId="0">
      <selection activeCell="AA6" sqref="AA6"/>
    </sheetView>
  </sheetViews>
  <sheetFormatPr defaultRowHeight="14.4" outlineLevelRow="1"/>
  <cols>
    <col min="1" max="1" width="3.33203125" customWidth="1"/>
    <col min="2" max="2" width="10.109375" customWidth="1"/>
    <col min="3" max="3" width="10.33203125" customWidth="1"/>
    <col min="4" max="9" width="9.33203125" customWidth="1"/>
    <col min="10" max="10" width="27" customWidth="1"/>
    <col min="11" max="11" width="9.33203125" customWidth="1"/>
  </cols>
  <sheetData>
    <row r="1" spans="1:4" ht="28.5" customHeight="1">
      <c r="A1" s="38" t="s">
        <v>32</v>
      </c>
      <c r="D1" s="18" t="s">
        <v>21</v>
      </c>
    </row>
    <row r="2" spans="1:4">
      <c r="A2" s="11" t="s">
        <v>1408</v>
      </c>
    </row>
    <row r="3" spans="1:4" hidden="1" outlineLevel="1">
      <c r="A3" s="1" t="s">
        <v>1411</v>
      </c>
    </row>
    <row r="4" spans="1:4" hidden="1" outlineLevel="1">
      <c r="A4" s="8" t="s">
        <v>1412</v>
      </c>
    </row>
    <row r="5" spans="1:4" hidden="1" outlineLevel="1">
      <c r="A5" s="1" t="s">
        <v>575</v>
      </c>
      <c r="D5" s="3"/>
    </row>
    <row r="6" spans="1:4" hidden="1" outlineLevel="1">
      <c r="A6" t="s">
        <v>1413</v>
      </c>
    </row>
    <row r="7" spans="1:4" hidden="1" outlineLevel="1">
      <c r="A7" t="s">
        <v>1414</v>
      </c>
    </row>
    <row r="8" spans="1:4" hidden="1" outlineLevel="1"/>
    <row r="9" spans="1:4" hidden="1" outlineLevel="1">
      <c r="A9" s="1" t="s">
        <v>1200</v>
      </c>
    </row>
    <row r="10" spans="1:4" hidden="1" outlineLevel="1">
      <c r="A10" t="s">
        <v>1415</v>
      </c>
      <c r="B10" s="6"/>
      <c r="C10" s="6"/>
      <c r="D10" s="6"/>
    </row>
    <row r="11" spans="1:4" hidden="1" outlineLevel="1">
      <c r="A11" s="6"/>
      <c r="B11" s="6"/>
      <c r="C11" s="6"/>
      <c r="D11" s="6"/>
    </row>
    <row r="12" spans="1:4" hidden="1" outlineLevel="1">
      <c r="A12" s="1" t="s">
        <v>574</v>
      </c>
    </row>
    <row r="13" spans="1:4" hidden="1" outlineLevel="1">
      <c r="A13" t="s">
        <v>1416</v>
      </c>
    </row>
    <row r="14" spans="1:4" hidden="1" outlineLevel="1">
      <c r="A14" t="s">
        <v>1417</v>
      </c>
    </row>
    <row r="15" spans="1:4" hidden="1" outlineLevel="1">
      <c r="A15" t="s">
        <v>1418</v>
      </c>
    </row>
    <row r="16" spans="1:4" hidden="1" outlineLevel="1"/>
    <row r="17" spans="1:5" hidden="1" outlineLevel="1">
      <c r="A17" s="1" t="s">
        <v>1419</v>
      </c>
    </row>
    <row r="18" spans="1:5" hidden="1" outlineLevel="1">
      <c r="A18" t="s">
        <v>1420</v>
      </c>
    </row>
    <row r="19" spans="1:5" hidden="1" outlineLevel="1">
      <c r="A19" t="s">
        <v>1421</v>
      </c>
    </row>
    <row r="20" spans="1:5" hidden="1" outlineLevel="1">
      <c r="A20" t="s">
        <v>1422</v>
      </c>
    </row>
    <row r="21" spans="1:5" hidden="1" outlineLevel="1">
      <c r="A21" t="s">
        <v>1423</v>
      </c>
    </row>
    <row r="22" spans="1:5" hidden="1" outlineLevel="1"/>
    <row r="23" spans="1:5" hidden="1" outlineLevel="1">
      <c r="A23" s="1" t="s">
        <v>1424</v>
      </c>
    </row>
    <row r="24" spans="1:5" hidden="1" outlineLevel="1">
      <c r="A24" s="1" t="s">
        <v>1</v>
      </c>
      <c r="B24" s="1" t="s">
        <v>1425</v>
      </c>
      <c r="C24" s="1" t="s">
        <v>1426</v>
      </c>
      <c r="E24" s="1"/>
    </row>
    <row r="25" spans="1:5" hidden="1" outlineLevel="1">
      <c r="A25" t="s">
        <v>15</v>
      </c>
      <c r="B25" t="s">
        <v>1427</v>
      </c>
      <c r="C25" t="s">
        <v>1428</v>
      </c>
    </row>
    <row r="26" spans="1:5" hidden="1" outlineLevel="1">
      <c r="A26" t="s">
        <v>16</v>
      </c>
      <c r="B26" t="s">
        <v>1429</v>
      </c>
      <c r="C26" t="s">
        <v>1430</v>
      </c>
      <c r="E26" s="6"/>
    </row>
    <row r="27" spans="1:5" hidden="1" outlineLevel="1">
      <c r="A27" t="s">
        <v>1431</v>
      </c>
      <c r="B27" t="s">
        <v>1432</v>
      </c>
      <c r="C27" t="s">
        <v>1433</v>
      </c>
    </row>
    <row r="28" spans="1:5" hidden="1" outlineLevel="1"/>
    <row r="29" spans="1:5" hidden="1" outlineLevel="1">
      <c r="A29" s="1" t="s">
        <v>2</v>
      </c>
    </row>
    <row r="30" spans="1:5" hidden="1" outlineLevel="1">
      <c r="A30">
        <v>1</v>
      </c>
      <c r="B30" t="s">
        <v>1434</v>
      </c>
    </row>
    <row r="31" spans="1:5" hidden="1" outlineLevel="1">
      <c r="A31">
        <v>2</v>
      </c>
      <c r="B31" t="s">
        <v>1435</v>
      </c>
    </row>
    <row r="32" spans="1:5" hidden="1" outlineLevel="1">
      <c r="A32">
        <v>3</v>
      </c>
      <c r="B32" t="s">
        <v>1436</v>
      </c>
    </row>
    <row r="33" spans="1:11" hidden="1" outlineLevel="1">
      <c r="A33">
        <v>4</v>
      </c>
      <c r="B33" t="s">
        <v>1437</v>
      </c>
    </row>
    <row r="34" spans="1:11" hidden="1" outlineLevel="1"/>
    <row r="35" spans="1:11" collapsed="1">
      <c r="A35" s="372" t="s">
        <v>1438</v>
      </c>
    </row>
    <row r="37" spans="1:11">
      <c r="C37" s="373" t="s">
        <v>573</v>
      </c>
      <c r="D37" s="373">
        <v>2011</v>
      </c>
      <c r="E37" s="373">
        <v>2012</v>
      </c>
      <c r="F37" s="373">
        <v>2013</v>
      </c>
      <c r="G37" s="373">
        <v>2014</v>
      </c>
      <c r="H37" s="373" t="s">
        <v>1439</v>
      </c>
    </row>
    <row r="38" spans="1:11">
      <c r="C38" s="363" t="s">
        <v>1440</v>
      </c>
      <c r="D38">
        <v>450</v>
      </c>
      <c r="E38">
        <v>522</v>
      </c>
      <c r="F38">
        <v>730</v>
      </c>
      <c r="G38">
        <v>537</v>
      </c>
      <c r="I38" s="28" t="s">
        <v>1441</v>
      </c>
      <c r="J38" s="28"/>
    </row>
    <row r="39" spans="1:11">
      <c r="C39" s="363" t="s">
        <v>505</v>
      </c>
      <c r="D39">
        <v>320</v>
      </c>
      <c r="E39">
        <v>572</v>
      </c>
      <c r="F39">
        <v>470</v>
      </c>
      <c r="G39">
        <v>370</v>
      </c>
      <c r="I39" s="28" t="s">
        <v>1442</v>
      </c>
      <c r="J39" s="28"/>
    </row>
    <row r="40" spans="1:11">
      <c r="C40" s="363" t="s">
        <v>1443</v>
      </c>
      <c r="D40">
        <v>710</v>
      </c>
      <c r="E40">
        <v>477</v>
      </c>
      <c r="F40">
        <v>462</v>
      </c>
      <c r="G40">
        <v>576</v>
      </c>
      <c r="I40" s="28" t="s">
        <v>1444</v>
      </c>
      <c r="J40" s="28"/>
    </row>
    <row r="41" spans="1:11">
      <c r="C41" s="363" t="s">
        <v>481</v>
      </c>
      <c r="D41">
        <v>530</v>
      </c>
      <c r="E41">
        <v>333</v>
      </c>
      <c r="F41">
        <v>371</v>
      </c>
      <c r="G41">
        <v>470</v>
      </c>
    </row>
    <row r="42" spans="1:11">
      <c r="C42" s="363" t="s">
        <v>1340</v>
      </c>
      <c r="D42">
        <v>450</v>
      </c>
      <c r="E42">
        <v>519</v>
      </c>
      <c r="F42">
        <v>421</v>
      </c>
      <c r="G42">
        <v>476</v>
      </c>
    </row>
    <row r="43" spans="1:11">
      <c r="C43" s="374" t="s">
        <v>1445</v>
      </c>
      <c r="H43" s="509"/>
      <c r="I43" s="509"/>
      <c r="J43" s="509"/>
      <c r="K43" s="28" t="s">
        <v>1446</v>
      </c>
    </row>
    <row r="44" spans="1:11" ht="15" thickBot="1">
      <c r="C44" s="375" t="s">
        <v>572</v>
      </c>
      <c r="D44" s="376">
        <f>SUM(D38:D43)</f>
        <v>2460</v>
      </c>
      <c r="E44" s="376">
        <f>SUM(E38:E43)</f>
        <v>2423</v>
      </c>
      <c r="F44" s="376">
        <f>SUM(F38:F43)</f>
        <v>2454</v>
      </c>
      <c r="G44" s="376">
        <f>SUM(G38:G43)</f>
        <v>2429</v>
      </c>
      <c r="H44" s="509"/>
      <c r="I44" s="509"/>
      <c r="J44" s="509"/>
    </row>
    <row r="45" spans="1:11" ht="15" thickTop="1">
      <c r="C45" s="363"/>
      <c r="H45" s="509"/>
      <c r="I45" s="509"/>
      <c r="J45" s="509"/>
    </row>
    <row r="46" spans="1:11">
      <c r="C46" s="363" t="s">
        <v>1447</v>
      </c>
      <c r="D46" s="377">
        <v>-2500</v>
      </c>
      <c r="E46" s="377">
        <v>-2400</v>
      </c>
      <c r="F46" s="377">
        <v>-2300</v>
      </c>
      <c r="G46" s="377">
        <v>-2900</v>
      </c>
    </row>
    <row r="47" spans="1:11" ht="15" thickBot="1">
      <c r="C47" s="375" t="s">
        <v>571</v>
      </c>
      <c r="D47" s="97">
        <f>D44+D46</f>
        <v>-40</v>
      </c>
      <c r="E47" s="97">
        <f>E44+E46</f>
        <v>23</v>
      </c>
      <c r="F47" s="97">
        <f>F44+F46</f>
        <v>154</v>
      </c>
      <c r="G47" s="97">
        <f>G44+G46</f>
        <v>-471</v>
      </c>
      <c r="I47" s="28" t="s">
        <v>1432</v>
      </c>
    </row>
    <row r="48" spans="1:11" ht="15" thickTop="1"/>
    <row r="49" spans="1:2" hidden="1" outlineLevel="1">
      <c r="B49" s="1" t="s">
        <v>532</v>
      </c>
    </row>
    <row r="50" spans="1:2" hidden="1" outlineLevel="1">
      <c r="A50">
        <v>1</v>
      </c>
      <c r="B50" t="s">
        <v>1448</v>
      </c>
    </row>
    <row r="51" spans="1:2" hidden="1" outlineLevel="1">
      <c r="A51">
        <v>2</v>
      </c>
      <c r="B51" t="s">
        <v>1449</v>
      </c>
    </row>
    <row r="52" spans="1:2" hidden="1" outlineLevel="1">
      <c r="A52">
        <v>3</v>
      </c>
      <c r="B52" t="s">
        <v>1450</v>
      </c>
    </row>
    <row r="53" spans="1:2" hidden="1" outlineLevel="1">
      <c r="A53">
        <v>4</v>
      </c>
      <c r="B53" t="s">
        <v>1451</v>
      </c>
    </row>
    <row r="54" spans="1:2" hidden="1" outlineLevel="1">
      <c r="A54">
        <v>5</v>
      </c>
      <c r="B54" t="s">
        <v>1452</v>
      </c>
    </row>
    <row r="55" spans="1:2" hidden="1" outlineLevel="1">
      <c r="A55">
        <v>6</v>
      </c>
      <c r="B55" t="s">
        <v>1453</v>
      </c>
    </row>
    <row r="56" spans="1:2" hidden="1" outlineLevel="1">
      <c r="A56">
        <v>7</v>
      </c>
      <c r="B56" t="s">
        <v>1454</v>
      </c>
    </row>
    <row r="57" spans="1:2" hidden="1" outlineLevel="1">
      <c r="A57">
        <v>8</v>
      </c>
      <c r="B57" t="s">
        <v>1455</v>
      </c>
    </row>
    <row r="58" spans="1:2" hidden="1" outlineLevel="1">
      <c r="A58">
        <v>9</v>
      </c>
      <c r="B58" t="s">
        <v>1456</v>
      </c>
    </row>
    <row r="59" spans="1:2" hidden="1" outlineLevel="1">
      <c r="A59">
        <v>10</v>
      </c>
      <c r="B59" t="s">
        <v>1457</v>
      </c>
    </row>
    <row r="60" spans="1:2" hidden="1" outlineLevel="1">
      <c r="A60">
        <v>11</v>
      </c>
      <c r="B60" t="s">
        <v>1458</v>
      </c>
    </row>
    <row r="61" spans="1:2" hidden="1" outlineLevel="1">
      <c r="A61">
        <v>12</v>
      </c>
      <c r="B61" t="s">
        <v>1459</v>
      </c>
    </row>
    <row r="62" spans="1:2" hidden="1" outlineLevel="1"/>
    <row r="63" spans="1:2" collapsed="1">
      <c r="A63" s="5" t="s">
        <v>1460</v>
      </c>
    </row>
    <row r="64" spans="1:2">
      <c r="A64" s="5"/>
    </row>
    <row r="65" spans="2:9">
      <c r="B65" s="378" t="s">
        <v>1461</v>
      </c>
      <c r="C65" s="378" t="s">
        <v>1462</v>
      </c>
      <c r="D65" s="378" t="s">
        <v>1463</v>
      </c>
      <c r="E65" s="378" t="s">
        <v>1464</v>
      </c>
      <c r="F65" s="378" t="s">
        <v>1465</v>
      </c>
      <c r="G65" s="378" t="s">
        <v>1366</v>
      </c>
      <c r="H65" s="378" t="s">
        <v>7</v>
      </c>
      <c r="I65" s="378" t="s">
        <v>1466</v>
      </c>
    </row>
    <row r="66" spans="2:9">
      <c r="B66" t="s">
        <v>1467</v>
      </c>
      <c r="C66" s="10">
        <v>5000</v>
      </c>
      <c r="D66" s="10">
        <v>3000</v>
      </c>
      <c r="E66" s="10">
        <v>4000</v>
      </c>
      <c r="F66" s="10">
        <v>6000</v>
      </c>
    </row>
    <row r="67" spans="2:9">
      <c r="B67" t="s">
        <v>1468</v>
      </c>
      <c r="C67" s="10">
        <v>4000</v>
      </c>
      <c r="D67" s="10">
        <v>3000</v>
      </c>
      <c r="E67" s="10">
        <v>4000</v>
      </c>
      <c r="F67" s="10">
        <v>5000</v>
      </c>
    </row>
    <row r="68" spans="2:9">
      <c r="B68" t="s">
        <v>1469</v>
      </c>
      <c r="C68" s="10">
        <v>1000</v>
      </c>
      <c r="D68" s="10">
        <v>0</v>
      </c>
      <c r="E68" s="10">
        <v>1000</v>
      </c>
      <c r="F68" s="10">
        <v>3000</v>
      </c>
    </row>
    <row r="69" spans="2:9">
      <c r="B69" s="378" t="s">
        <v>7</v>
      </c>
      <c r="C69" s="378"/>
      <c r="D69" s="378"/>
      <c r="E69" s="378"/>
      <c r="F69" s="378"/>
      <c r="G69" s="378"/>
      <c r="H69" s="378"/>
      <c r="I69" s="378"/>
    </row>
    <row r="70" spans="2:9">
      <c r="B70" t="s">
        <v>1429</v>
      </c>
    </row>
  </sheetData>
  <mergeCells count="1">
    <mergeCell ref="H43:J45"/>
  </mergeCells>
  <hyperlinks>
    <hyperlink ref="D1" location="Introduction!A1" display="Click here to go to introduction" xr:uid="{4DF9D38D-89D6-4BD6-AE91-FD2CF666E443}"/>
  </hyperlinks>
  <pageMargins left="0.70866141732283472" right="0.70866141732283472" top="0.74803149606299213" bottom="0.74803149606299213" header="0.31496062992125984" footer="0.31496062992125984"/>
  <pageSetup paperSize="9" orientation="landscape"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7C80705EFC59B469BA49403F84FCFB9" ma:contentTypeVersion="0" ma:contentTypeDescription="Create a new document." ma:contentTypeScope="" ma:versionID="b413b1c1e360f085dfa46d9f9784093d">
  <xsd:schema xmlns:xsd="http://www.w3.org/2001/XMLSchema" xmlns:xs="http://www.w3.org/2001/XMLSchema" xmlns:p="http://schemas.microsoft.com/office/2006/metadata/properties" targetNamespace="http://schemas.microsoft.com/office/2006/metadata/properties" ma:root="true" ma:fieldsID="dbec52d60d7f426244e42e870d2185eb">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E16E895-FC62-4B24-9135-DBDBA4782C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118A1E07-C657-43F6-8A32-98449CC9E18F}">
  <ds:schemaRefs>
    <ds:schemaRef ds:uri="http://schemas.microsoft.com/sharepoint/v3/contenttype/forms"/>
  </ds:schemaRefs>
</ds:datastoreItem>
</file>

<file path=customXml/itemProps3.xml><?xml version="1.0" encoding="utf-8"?>
<ds:datastoreItem xmlns:ds="http://schemas.openxmlformats.org/officeDocument/2006/customXml" ds:itemID="{63A2658A-1ED6-4974-A917-BAB4AA03B420}">
  <ds:schemaRefs>
    <ds:schemaRef ds:uri="http://schemas.openxmlformats.org/package/2006/metadata/core-properties"/>
    <ds:schemaRef ds:uri="http://schemas.microsoft.com/office/2006/metadata/properties"/>
    <ds:schemaRef ds:uri="http://schemas.microsoft.com/office/2006/documentManagement/types"/>
    <ds:schemaRef ds:uri="http://www.w3.org/XML/1998/namespace"/>
    <ds:schemaRef ds:uri="http://purl.org/dc/terms/"/>
    <ds:schemaRef ds:uri="http://purl.org/dc/dcmitype/"/>
    <ds:schemaRef ds:uri="http://schemas.microsoft.com/office/infopath/2007/PartnerControl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27</vt:i4>
      </vt:variant>
      <vt:variant>
        <vt:lpstr>Named Ranges</vt:lpstr>
      </vt:variant>
      <vt:variant>
        <vt:i4>6</vt:i4>
      </vt:variant>
    </vt:vector>
  </HeadingPairs>
  <TitlesOfParts>
    <vt:vector size="33" baseType="lpstr">
      <vt:lpstr>Introduction</vt:lpstr>
      <vt:lpstr>Keyboard shortcuts</vt:lpstr>
      <vt:lpstr>Cell refs</vt:lpstr>
      <vt:lpstr>Vlookups</vt:lpstr>
      <vt:lpstr>Vlookups examples</vt:lpstr>
      <vt:lpstr>Table examples</vt:lpstr>
      <vt:lpstr>Super Tables</vt:lpstr>
      <vt:lpstr>Sp. &amp; DB demo.</vt:lpstr>
      <vt:lpstr>Sparklines</vt:lpstr>
      <vt:lpstr>Chart customisations</vt:lpstr>
      <vt:lpstr>Pivot table examples</vt:lpstr>
      <vt:lpstr>Pivot tables</vt:lpstr>
      <vt:lpstr>Dashboard</vt:lpstr>
      <vt:lpstr>Toolbar shortcuts</vt:lpstr>
      <vt:lpstr>Cond 4mat ex</vt:lpstr>
      <vt:lpstr>Cond 4mat</vt:lpstr>
      <vt:lpstr>Merge issues</vt:lpstr>
      <vt:lpstr>Basic functions</vt:lpstr>
      <vt:lpstr>Function examples</vt:lpstr>
      <vt:lpstr>Flash Fill</vt:lpstr>
      <vt:lpstr>Printing examples</vt:lpstr>
      <vt:lpstr>Printing in 3 steps</vt:lpstr>
      <vt:lpstr>Drop down lists</vt:lpstr>
      <vt:lpstr>Drop down list ex</vt:lpstr>
      <vt:lpstr>Drop downs XTRA</vt:lpstr>
      <vt:lpstr>IF examples</vt:lpstr>
      <vt:lpstr>IF</vt:lpstr>
      <vt:lpstr>Pivot_options2</vt:lpstr>
      <vt:lpstr>'Super Tables'!Print_Area</vt:lpstr>
      <vt:lpstr>'Cond 4mat'!Print_Titles</vt:lpstr>
      <vt:lpstr>'Drop downs XTRA'!Print_Titles</vt:lpstr>
      <vt:lpstr>'Keyboard shortcuts'!Print_Titles</vt:lpstr>
      <vt:lpstr>'Merge issues'!Print_Titles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David Benaim</cp:lastModifiedBy>
  <cp:lastPrinted>2018-07-15T10:11:04Z</cp:lastPrinted>
  <dcterms:created xsi:type="dcterms:W3CDTF">2014-02-19T14:40:46Z</dcterms:created>
  <dcterms:modified xsi:type="dcterms:W3CDTF">2019-11-10T23:47:30Z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0x01010047C80705EFC59B469BA49403F84FCFB9</vt:lpwstr>
  </property>
</Properties>
</file>